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ralberta.sharepoint.com/sites/ERA/Shared Documents/Intake/1. Calls for Proposals/Call 18 - Drilling Technology/1. EOI Stage/2. Templates/"/>
    </mc:Choice>
  </mc:AlternateContent>
  <xr:revisionPtr revIDLastSave="4" documentId="8_{39C23138-B0EE-4E3E-96D0-312270CB99C6}" xr6:coauthVersionLast="47" xr6:coauthVersionMax="47" xr10:uidLastSave="{0DF17A80-C164-496E-AE29-0FDF97A23E93}"/>
  <bookViews>
    <workbookView xWindow="32745" yWindow="2640" windowWidth="21600" windowHeight="11295" activeTab="1" xr2:uid="{190496B4-5B4E-416F-8B0F-FFD5B1C576BB}"/>
  </bookViews>
  <sheets>
    <sheet name="Table A.1 Project ER" sheetId="2" r:id="rId1"/>
    <sheet name="Table A.2 Market ER" sheetId="4" r:id="rId2"/>
    <sheet name="Ex. Calculation Template" sheetId="6" r:id="rId3"/>
    <sheet name="Electricity-grid-intensities-in" sheetId="7" r:id="rId4"/>
    <sheet name="Sheet1"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6" l="1"/>
  <c r="F38" i="2"/>
  <c r="F37" i="2"/>
  <c r="F36" i="2"/>
  <c r="F35" i="2"/>
  <c r="F34" i="2"/>
  <c r="F33" i="2"/>
  <c r="F32" i="2"/>
  <c r="F31" i="2"/>
  <c r="F30" i="2"/>
  <c r="F29" i="2"/>
  <c r="F28" i="2"/>
  <c r="F27" i="2"/>
  <c r="F26" i="2"/>
  <c r="F25" i="2"/>
  <c r="F24" i="2"/>
  <c r="F23" i="2"/>
  <c r="F22" i="2"/>
  <c r="F21" i="2"/>
  <c r="F20" i="2"/>
  <c r="F19" i="2"/>
  <c r="F18" i="2"/>
  <c r="F17" i="2"/>
  <c r="F16" i="2"/>
  <c r="F15" i="2"/>
  <c r="F14" i="2"/>
  <c r="F13" i="2"/>
  <c r="C70" i="6" l="1"/>
  <c r="C67" i="6"/>
  <c r="C69" i="6"/>
  <c r="C68" i="6"/>
  <c r="C39" i="6"/>
  <c r="C37" i="6"/>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J69" i="6"/>
  <c r="I69" i="6"/>
  <c r="H69" i="6"/>
  <c r="G69" i="6"/>
  <c r="F69" i="6"/>
  <c r="E69" i="6"/>
  <c r="D69" i="6"/>
  <c r="J68" i="6"/>
  <c r="I68" i="6"/>
  <c r="H68" i="6"/>
  <c r="G68" i="6"/>
  <c r="F68" i="6"/>
  <c r="E68" i="6"/>
  <c r="D68" i="6"/>
  <c r="J67" i="6"/>
  <c r="I67" i="6"/>
  <c r="H67" i="6"/>
  <c r="G67" i="6"/>
  <c r="F67" i="6"/>
  <c r="E67" i="6"/>
  <c r="D67" i="6"/>
  <c r="C38" i="6"/>
  <c r="K38" i="2"/>
  <c r="K37" i="2"/>
  <c r="K36" i="2"/>
  <c r="K35" i="2"/>
  <c r="K34" i="2"/>
  <c r="K33" i="2"/>
  <c r="K32" i="2"/>
  <c r="K31" i="2"/>
  <c r="K30" i="2"/>
  <c r="K29" i="2"/>
  <c r="K28" i="2"/>
  <c r="K27" i="2"/>
  <c r="K26" i="2"/>
  <c r="K25" i="2"/>
  <c r="K24" i="2"/>
  <c r="K23" i="2"/>
  <c r="K22" i="2"/>
  <c r="K21" i="2"/>
  <c r="K20" i="2"/>
  <c r="K19" i="2"/>
  <c r="K18" i="2"/>
  <c r="K17" i="2"/>
  <c r="K16" i="2"/>
  <c r="K15" i="2"/>
  <c r="K14" i="2"/>
  <c r="K13" i="2"/>
  <c r="A21" i="4"/>
  <c r="A22" i="4" s="1"/>
  <c r="H70" i="6" l="1"/>
  <c r="I70" i="6"/>
  <c r="E70" i="6"/>
  <c r="F70" i="6"/>
  <c r="D70" i="6"/>
  <c r="G70" i="6"/>
  <c r="J70" i="6"/>
  <c r="A23" i="4"/>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C46" i="2" l="1"/>
  <c r="C43" i="2"/>
  <c r="C44" i="2"/>
  <c r="C47" i="2"/>
  <c r="C54" i="4" l="1"/>
  <c r="C51" i="4"/>
  <c r="C55" i="4"/>
  <c r="C52" i="4"/>
</calcChain>
</file>

<file path=xl/sharedStrings.xml><?xml version="1.0" encoding="utf-8"?>
<sst xmlns="http://schemas.openxmlformats.org/spreadsheetml/2006/main" count="241" uniqueCount="171">
  <si>
    <t>Table A.1 Project Emissions Reduction</t>
  </si>
  <si>
    <t>GHG Quantification Report</t>
  </si>
  <si>
    <t>Project Emissions</t>
  </si>
  <si>
    <t>Anticipated Start Date</t>
  </si>
  <si>
    <t>Anticipated End Date</t>
  </si>
  <si>
    <t>Year</t>
  </si>
  <si>
    <t>In Alberta</t>
  </si>
  <si>
    <t>Outside of Alberta (Optional)</t>
  </si>
  <si>
    <t>Project Emissions @Year (tCO2e)</t>
  </si>
  <si>
    <r>
      <t xml:space="preserve">Estimated Annual Production </t>
    </r>
    <r>
      <rPr>
        <b/>
        <sz val="9"/>
        <color theme="1"/>
        <rFont val="Calibri"/>
        <family val="2"/>
        <scheme val="minor"/>
      </rPr>
      <t>(if applicable)</t>
    </r>
  </si>
  <si>
    <t>Unit of Production</t>
  </si>
  <si>
    <t>Emissions Reduction @Year (tCO2e)</t>
  </si>
  <si>
    <t>*Refer to Appendix A for guidance to complete this table.</t>
  </si>
  <si>
    <t>Total Project Emission Reduction</t>
  </si>
  <si>
    <t>By 2030 (In AB)</t>
  </si>
  <si>
    <t>tCO2e</t>
  </si>
  <si>
    <t>By 2050 (In AB)</t>
  </si>
  <si>
    <t>To 2030 (Outside of AB)</t>
  </si>
  <si>
    <t>To 2050 (Outside of AB)</t>
  </si>
  <si>
    <t>Table A.2 Market Emissions Reduction</t>
  </si>
  <si>
    <t>Market Baseline Emissions Intensity</t>
  </si>
  <si>
    <t>tCO2e/unit (In Alberta)</t>
  </si>
  <si>
    <t>Expected Emission Intensity for the Commercial Unit</t>
  </si>
  <si>
    <t>Applicable Market for the Technology</t>
  </si>
  <si>
    <t>&lt;- Select from List</t>
  </si>
  <si>
    <t xml:space="preserve">&lt;- If "Other" is selected above, please indicate the specific target market </t>
  </si>
  <si>
    <t>Anticipated Year of the First Commercial Deployment</t>
  </si>
  <si>
    <t>Year of Commercialization</t>
  </si>
  <si>
    <t>Annual Emissions Reduction (tCO2e)</t>
  </si>
  <si>
    <t>Specity Units (tonnes of product, number of units, etc.)</t>
  </si>
  <si>
    <t>Total Market Emission Reduction</t>
  </si>
  <si>
    <t>By 2030 (Outside of AB)</t>
  </si>
  <si>
    <t>By 2050 (Outside of AB)</t>
  </si>
  <si>
    <t xml:space="preserve">This is an example workbook that lays out a calculation approach to quantify project and baseline emissions, which includes identifying sources, sinks, and reservoirs for the baseline and project conditions, applicable emission factors and quantification methods, and quantifying emissions.The baseline and project emissions calculated in this workbook can then be transferred to Table A.1. Applicants may develop their own calculation workbooks to quantify project and baseline emissions. </t>
  </si>
  <si>
    <t>Global Warming Potentials (GWP)</t>
  </si>
  <si>
    <t>Greenhouse Gas</t>
  </si>
  <si>
    <t xml:space="preserve">Value* </t>
  </si>
  <si>
    <r>
      <t>CO</t>
    </r>
    <r>
      <rPr>
        <i/>
        <vertAlign val="subscript"/>
        <sz val="10"/>
        <color theme="4" tint="-0.249977111117893"/>
        <rFont val="Arial"/>
        <family val="2"/>
      </rPr>
      <t>2</t>
    </r>
  </si>
  <si>
    <r>
      <t>CH</t>
    </r>
    <r>
      <rPr>
        <i/>
        <vertAlign val="subscript"/>
        <sz val="10"/>
        <color theme="4" tint="-0.249977111117893"/>
        <rFont val="Arial"/>
        <family val="2"/>
      </rPr>
      <t>4</t>
    </r>
  </si>
  <si>
    <r>
      <t>N</t>
    </r>
    <r>
      <rPr>
        <i/>
        <vertAlign val="subscript"/>
        <sz val="10"/>
        <color theme="4" tint="-0.249977111117893"/>
        <rFont val="Arial"/>
        <family val="2"/>
      </rPr>
      <t>2</t>
    </r>
    <r>
      <rPr>
        <i/>
        <sz val="10"/>
        <color theme="4" tint="-0.249977111117893"/>
        <rFont val="Arial"/>
        <family val="2"/>
      </rPr>
      <t>O</t>
    </r>
  </si>
  <si>
    <t xml:space="preserve">Emission Factors </t>
  </si>
  <si>
    <t>Activity (i.e. Fuel or electricity consumed)</t>
  </si>
  <si>
    <t>Emission Factor</t>
  </si>
  <si>
    <t>Units</t>
  </si>
  <si>
    <t>Reference</t>
  </si>
  <si>
    <r>
      <t>Diesel - CO</t>
    </r>
    <r>
      <rPr>
        <i/>
        <vertAlign val="subscript"/>
        <sz val="10"/>
        <color theme="4" tint="-0.249977111117893"/>
        <rFont val="Arial"/>
        <family val="2"/>
      </rPr>
      <t>2</t>
    </r>
  </si>
  <si>
    <t>tonnes/kl</t>
  </si>
  <si>
    <r>
      <t>Diesel - CH</t>
    </r>
    <r>
      <rPr>
        <i/>
        <vertAlign val="subscript"/>
        <sz val="10"/>
        <color theme="4" tint="-0.249977111117893"/>
        <rFont val="Arial"/>
        <family val="2"/>
      </rPr>
      <t>4</t>
    </r>
  </si>
  <si>
    <r>
      <t>Diesel - N</t>
    </r>
    <r>
      <rPr>
        <i/>
        <vertAlign val="subscript"/>
        <sz val="10"/>
        <color theme="4" tint="-0.249977111117893"/>
        <rFont val="Arial"/>
        <family val="2"/>
      </rPr>
      <t>2</t>
    </r>
    <r>
      <rPr>
        <i/>
        <sz val="10"/>
        <color theme="4" tint="-0.249977111117893"/>
        <rFont val="Arial"/>
        <family val="2"/>
      </rPr>
      <t>O</t>
    </r>
  </si>
  <si>
    <r>
      <t xml:space="preserve">Baseline SSR ID 
</t>
    </r>
    <r>
      <rPr>
        <b/>
        <i/>
        <sz val="8"/>
        <rFont val="Arial"/>
        <family val="2"/>
      </rPr>
      <t>(B1, B2, B3, etc.)</t>
    </r>
  </si>
  <si>
    <r>
      <t xml:space="preserve">Description - identify: 
</t>
    </r>
    <r>
      <rPr>
        <b/>
        <sz val="8"/>
        <rFont val="Arial"/>
        <family val="2"/>
      </rPr>
      <t>i) the activity that causes the emission, removal or storage, 
ii) if the cause of  GHG effect is an source, sink or reservoir, 
iii) how it can be measured (units of measurement) and 
iv) type of effect - Primary effect and Secondary effects (one-time effects and upstream/downstream effect)</t>
    </r>
  </si>
  <si>
    <t>Quantification Methodology Reference</t>
  </si>
  <si>
    <t>B1 (example)</t>
  </si>
  <si>
    <t>i.	GHGs emitted from the combustion of diesel consumed in a group of generators in one year of normal use 
ii.	Source
iii.	Measured in volume of fuel consumed and 
iv.	Upstream primary effect (recurring)</t>
  </si>
  <si>
    <t>B2</t>
  </si>
  <si>
    <t>B3</t>
  </si>
  <si>
    <t>B4</t>
  </si>
  <si>
    <t>B1 Emissions Calculation</t>
  </si>
  <si>
    <t>Parameter</t>
  </si>
  <si>
    <t>Value</t>
  </si>
  <si>
    <t>Units per year</t>
  </si>
  <si>
    <t>Volume of diesel consumed</t>
  </si>
  <si>
    <t>kilolitres</t>
  </si>
  <si>
    <t>Number of generators</t>
  </si>
  <si>
    <t>-</t>
  </si>
  <si>
    <t xml:space="preserve">GHG Emissions: </t>
  </si>
  <si>
    <t>tonnes</t>
  </si>
  <si>
    <r>
      <t>Total CO</t>
    </r>
    <r>
      <rPr>
        <i/>
        <vertAlign val="subscript"/>
        <sz val="10"/>
        <color theme="4" tint="-0.249977111117893"/>
        <rFont val="Arial"/>
        <family val="2"/>
      </rPr>
      <t>2</t>
    </r>
    <r>
      <rPr>
        <i/>
        <sz val="10"/>
        <color theme="4" tint="-0.249977111117893"/>
        <rFont val="Arial"/>
        <family val="2"/>
      </rPr>
      <t>e</t>
    </r>
  </si>
  <si>
    <r>
      <t>tonnes CO</t>
    </r>
    <r>
      <rPr>
        <i/>
        <vertAlign val="subscript"/>
        <sz val="10"/>
        <color theme="4" tint="-0.249977111117893"/>
        <rFont val="Arial"/>
        <family val="2"/>
      </rPr>
      <t>2</t>
    </r>
    <r>
      <rPr>
        <i/>
        <sz val="10"/>
        <color theme="4" tint="-0.249977111117893"/>
        <rFont val="Arial"/>
        <family val="2"/>
      </rPr>
      <t>e</t>
    </r>
  </si>
  <si>
    <t>B2 Emissions Calculation</t>
  </si>
  <si>
    <t>&lt;Add calculations&gt;</t>
  </si>
  <si>
    <t>B3 Emissions Calculation</t>
  </si>
  <si>
    <t>B4 Emissions Calculation</t>
  </si>
  <si>
    <r>
      <t xml:space="preserve">Project SSR ID 
</t>
    </r>
    <r>
      <rPr>
        <b/>
        <i/>
        <sz val="8"/>
        <rFont val="Arial"/>
        <family val="2"/>
      </rPr>
      <t>(P1, P2, P3, etc.)</t>
    </r>
  </si>
  <si>
    <t>Included in calculations yes / no?</t>
  </si>
  <si>
    <t>Explanation/Justification for why GHG effect should be included or excluded from calculations</t>
  </si>
  <si>
    <t>P1 (example)</t>
  </si>
  <si>
    <t>i.	GHGs emitted from the combustion of diesel consumed in a group of generators in one year (some are retrofitted with new technology).
ii.	Source
iii.	Measured in volume of fuel consumed and 
iv.	Upstream primary effect (recurring)</t>
  </si>
  <si>
    <t>YES</t>
  </si>
  <si>
    <t xml:space="preserve">Included because the new technology directly impacts the amount of fuel consumed in the generator. </t>
  </si>
  <si>
    <t>P2</t>
  </si>
  <si>
    <t>P3</t>
  </si>
  <si>
    <t>P4</t>
  </si>
  <si>
    <t>P5</t>
  </si>
  <si>
    <t>P1 Emissions Calculation</t>
  </si>
  <si>
    <t>Fuel Consumption per year per unit (kl)</t>
  </si>
  <si>
    <t>Project Period</t>
  </si>
  <si>
    <t>Number of existing generators installed</t>
  </si>
  <si>
    <t>Number of generator with new technology installed</t>
  </si>
  <si>
    <t>GHG Emissions:</t>
  </si>
  <si>
    <r>
      <t>tonnes CO</t>
    </r>
    <r>
      <rPr>
        <i/>
        <vertAlign val="subscript"/>
        <sz val="10"/>
        <color theme="4" tint="-0.249977111117893"/>
        <rFont val="Arial"/>
        <family val="2"/>
      </rPr>
      <t>2</t>
    </r>
  </si>
  <si>
    <r>
      <t>tonnes CH</t>
    </r>
    <r>
      <rPr>
        <i/>
        <vertAlign val="subscript"/>
        <sz val="10"/>
        <color theme="4" tint="-0.249977111117893"/>
        <rFont val="Arial"/>
        <family val="2"/>
      </rPr>
      <t>4</t>
    </r>
  </si>
  <si>
    <r>
      <t>tonnes N</t>
    </r>
    <r>
      <rPr>
        <i/>
        <vertAlign val="subscript"/>
        <sz val="10"/>
        <color theme="4" tint="-0.249977111117893"/>
        <rFont val="Arial"/>
        <family val="2"/>
      </rPr>
      <t>2</t>
    </r>
    <r>
      <rPr>
        <i/>
        <sz val="10"/>
        <color theme="4" tint="-0.249977111117893"/>
        <rFont val="Arial"/>
        <family val="2"/>
      </rPr>
      <t>O</t>
    </r>
  </si>
  <si>
    <t>P2 Emissions Calculation</t>
  </si>
  <si>
    <t>P3 Emissions Calculation</t>
  </si>
  <si>
    <t>P4 Emissions Calculation</t>
  </si>
  <si>
    <t>List of Markets</t>
  </si>
  <si>
    <t>Cattle</t>
  </si>
  <si>
    <t>Cement</t>
  </si>
  <si>
    <t>Chemicals and Polymers</t>
  </si>
  <si>
    <t>Commercial and Residential Buildings</t>
  </si>
  <si>
    <t>Concrete</t>
  </si>
  <si>
    <t>Crude Oil</t>
  </si>
  <si>
    <t>Electricity</t>
  </si>
  <si>
    <t>Food and Beverage</t>
  </si>
  <si>
    <t>Fuel Consumption</t>
  </si>
  <si>
    <t>Hydrogen</t>
  </si>
  <si>
    <t>Land Use</t>
  </si>
  <si>
    <t>Natural Gas</t>
  </si>
  <si>
    <t xml:space="preserve">Refined Petroleum Products </t>
  </si>
  <si>
    <t>Roads</t>
  </si>
  <si>
    <t>Vehicles</t>
  </si>
  <si>
    <t>Waste</t>
  </si>
  <si>
    <t>Others</t>
  </si>
  <si>
    <t>Example Calculation Template for Project Emissions Reduction</t>
  </si>
  <si>
    <t>Baseline Emissions @Year (tCO2e)</t>
  </si>
  <si>
    <t>Table 1-1 (All Industry), AQM, Version 2.3</t>
  </si>
  <si>
    <t>Chapter 1, AQM (v2.3), Methods 1-1 and 1-6</t>
  </si>
  <si>
    <t>*GWPs based on values used under the Technology Innovation and Emissions Reduction (TIER) Regulation. Standard for Completing GHG Compliance and Forecasting Reports, Table A (https://open.alberta.ca/dataset/ee75669d-32f5-4b37-b378-56dc428a98ac/resource/30410c32-e0cd-4fa8-9789-e7f49e401f10/download/epa-tier-standard-completing-greenhouse-gas-compliance-forecasting-reports-version-3-3.pdf)</t>
  </si>
  <si>
    <t>Electric Grid Intensity</t>
  </si>
  <si>
    <t xml:space="preserve"> by Province (without Biomass and RNG CO2 emissions)/Intensité du réseau électrique par province (excluant les émissions de CO2 provenant de la biomasse et du gaz naturel renouvelable) </t>
  </si>
  <si>
    <t>Region (English) / Région (anglais)</t>
  </si>
  <si>
    <t>Region (French) / Région (français)</t>
  </si>
  <si>
    <t>Units (English) / Unités (anglais)</t>
  </si>
  <si>
    <t>Units (French) / Unités (français)</t>
  </si>
  <si>
    <t>Alberta</t>
  </si>
  <si>
    <t>t CO2e/GWh</t>
  </si>
  <si>
    <t>t d'éq CO2/GWh</t>
  </si>
  <si>
    <t>British Columbia</t>
  </si>
  <si>
    <t>Colombie-Britannique</t>
  </si>
  <si>
    <t>Manitoba</t>
  </si>
  <si>
    <t>New Brunswick</t>
  </si>
  <si>
    <t>Nouveau-Brunswick</t>
  </si>
  <si>
    <t>Newfoundland and Labrador</t>
  </si>
  <si>
    <t>Terre-Neuve-et-Labrador</t>
  </si>
  <si>
    <t>Northwest Territory</t>
  </si>
  <si>
    <t>Territoires du Nord-Ouest</t>
  </si>
  <si>
    <t>Nova Scotia</t>
  </si>
  <si>
    <t>Nouvelle-Écosse</t>
  </si>
  <si>
    <t>Nunavut</t>
  </si>
  <si>
    <t>Ontario</t>
  </si>
  <si>
    <t>Prince Edward Island</t>
  </si>
  <si>
    <t>Île-du-Prince-Édouard</t>
  </si>
  <si>
    <t>Quebec</t>
  </si>
  <si>
    <t>Québec</t>
  </si>
  <si>
    <t>Saskatchewan</t>
  </si>
  <si>
    <t>Yukon Territory</t>
  </si>
  <si>
    <t>Yukon</t>
  </si>
  <si>
    <t>Notes:</t>
  </si>
  <si>
    <t>The electricity grid intensities are calculated from Canada’s greenhouse gas and air pollutant emissions projections (https://publications.gc.ca/site/fra/9.866115/publication.html).</t>
  </si>
  <si>
    <t>The electricity grid intensities are computed by dividing electricity emissions by electricity sales from the utility grid within a province or territory. Electricity emissions are the sum of emissions from utility electricity production and emissions from industrial electricity sold to the utility grid (including emissions from electricity losses).</t>
  </si>
  <si>
    <t>This methodology implies that imports and exports of electricity are assumed to have an emissions intensity of zero while the electricity imported still contributes to the sales of electricity from the utility grid. This also means that emissions from exported electricity are attributed to the exporting province or territory.</t>
  </si>
  <si>
    <t>"x" indicates content suppressed in order to meet the confidentiality requirements of the Statistics Act.</t>
  </si>
  <si>
    <t>"0" Indicates data truncated due to rounding.</t>
  </si>
  <si>
    <t>-: no data.</t>
  </si>
  <si>
    <t>Nota:</t>
  </si>
  <si>
    <t>Les intensités du réseau électrique sont calculées à partir des Projections des émissions de gaz à effet de serre et de polluants atmosphériques au Canada (https://publications.gc.ca/site/fra/9.866116/publication.html).</t>
  </si>
  <si>
    <t>Les intensités du réseau électrique sont calculées en divisant les émissions de la production d'électricité par les ventes d'électricité des services publics dans une province ou un territoire. Les émissions de la production d'électricité sont la somme des émissions de la production d'électricité des services publics et des émissions de la production d'électricité industrielle vendue aux services publics (y compris les émissions dues aux pertes d'électricité).</t>
  </si>
  <si>
    <t>Cette méthodologie implique que les importations et les exportations d'électricité ont une intensité d'émissions nulle tandis que l'électricité importée est inclus dans les ventes d'électricité par les services publics. Cela signifie également que les émissions de l'électricité exportée sont attribuées à la province ou au territoire exportateur.</t>
  </si>
  <si>
    <t>"x" indique que le contenu a été supprimé afin de respecter les exigences de confidentialité de la Loi sur la statistique.</t>
  </si>
  <si>
    <t>"0" Indique que les données ont été tronquées, parce qu’elles ont été arrondies.</t>
  </si>
  <si>
    <t>-: aucune données.</t>
  </si>
  <si>
    <t>Baseline: Sources, Sinks, and Reservoirs (SSR)</t>
  </si>
  <si>
    <t>Baseline: Calculations</t>
  </si>
  <si>
    <t>Project: Sources, Sinks, and Reservoirs (SSR)</t>
  </si>
  <si>
    <t>Project: Calculations</t>
  </si>
  <si>
    <t>In Alberta Roll-out</t>
  </si>
  <si>
    <t>Outside of Alberta Roll-out (Optional)</t>
  </si>
  <si>
    <t>Anticipated Commercial Uptake of Product or Commercial Unit 
(In Alberta Roll-out)</t>
  </si>
  <si>
    <t>Anticipated Commercial Uptake of Product or Commercial Unit 
(Outside of Alberta Roll-out - Optional)</t>
  </si>
  <si>
    <t>Canada.ca&gt; ECCC Data Catalogue&gt; substances&gt; monitor&gt; Canada’s Greenhouse Gas Emissions Projections&gt; Current-Projections-Actuelles&gt; Energy-Energie&gt; Reference-Scenario-de-reference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</si>
</sst>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E+00"/>
  </numFmts>
  <fonts count="36" x14ac:knownFonts="1">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1"/>
      <color theme="0" tint="-0.34998626667073579"/>
      <name val="Calibri"/>
      <family val="2"/>
      <scheme val="minor"/>
    </font>
    <font>
      <sz val="10"/>
      <color indexed="8"/>
      <name val="Arial"/>
      <family val="2"/>
    </font>
    <font>
      <sz val="11"/>
      <color indexed="8"/>
      <name val="Calibri"/>
      <family val="2"/>
    </font>
    <font>
      <b/>
      <sz val="11"/>
      <name val="Calibri"/>
      <family val="2"/>
      <scheme val="minor"/>
    </font>
    <font>
      <sz val="11"/>
      <color theme="1" tint="0.499984740745262"/>
      <name val="Calibri"/>
      <family val="2"/>
      <scheme val="minor"/>
    </font>
    <font>
      <u/>
      <sz val="11"/>
      <color theme="10"/>
      <name val="Calibri"/>
      <family val="2"/>
      <scheme val="minor"/>
    </font>
    <font>
      <b/>
      <u/>
      <sz val="14"/>
      <color theme="1"/>
      <name val="Arial"/>
      <family val="2"/>
    </font>
    <font>
      <b/>
      <sz val="10"/>
      <name val="Arial"/>
      <family val="2"/>
    </font>
    <font>
      <b/>
      <i/>
      <sz val="10"/>
      <name val="Arial"/>
      <family val="2"/>
    </font>
    <font>
      <i/>
      <sz val="10"/>
      <color theme="1"/>
      <name val="Arial"/>
      <family val="2"/>
    </font>
    <font>
      <b/>
      <sz val="10"/>
      <color theme="0"/>
      <name val="Arial"/>
      <family val="2"/>
    </font>
    <font>
      <b/>
      <sz val="12"/>
      <name val="Arial"/>
      <family val="2"/>
    </font>
    <font>
      <sz val="10"/>
      <color theme="1"/>
      <name val="Arial"/>
      <family val="2"/>
    </font>
    <font>
      <u/>
      <sz val="10"/>
      <color theme="10"/>
      <name val="Arial"/>
      <family val="2"/>
    </font>
    <font>
      <b/>
      <sz val="10"/>
      <color theme="1"/>
      <name val="Arial"/>
      <family val="2"/>
    </font>
    <font>
      <b/>
      <sz val="12"/>
      <color theme="1"/>
      <name val="Arial"/>
      <family val="2"/>
    </font>
    <font>
      <sz val="8"/>
      <name val="Calibri"/>
      <family val="2"/>
      <scheme val="minor"/>
    </font>
    <font>
      <b/>
      <sz val="9"/>
      <color theme="1"/>
      <name val="Calibri"/>
      <family val="2"/>
      <scheme val="minor"/>
    </font>
    <font>
      <b/>
      <sz val="12"/>
      <color theme="1"/>
      <name val="Calibri"/>
      <family val="2"/>
      <scheme val="minor"/>
    </font>
    <font>
      <sz val="10"/>
      <name val="Arial"/>
      <family val="2"/>
    </font>
    <font>
      <i/>
      <sz val="10"/>
      <name val="Arial"/>
      <family val="2"/>
    </font>
    <font>
      <b/>
      <i/>
      <sz val="8"/>
      <name val="Arial"/>
      <family val="2"/>
    </font>
    <font>
      <b/>
      <sz val="8"/>
      <name val="Arial"/>
      <family val="2"/>
    </font>
    <font>
      <sz val="11"/>
      <name val="Calibri"/>
      <family val="2"/>
      <scheme val="minor"/>
    </font>
    <font>
      <sz val="11"/>
      <name val="Arial"/>
      <family val="2"/>
    </font>
    <font>
      <u/>
      <sz val="10"/>
      <name val="Arial"/>
      <family val="2"/>
    </font>
    <font>
      <i/>
      <sz val="10"/>
      <color theme="4" tint="-0.249977111117893"/>
      <name val="Arial"/>
      <family val="2"/>
    </font>
    <font>
      <i/>
      <vertAlign val="subscript"/>
      <sz val="10"/>
      <color theme="4" tint="-0.249977111117893"/>
      <name val="Arial"/>
      <family val="2"/>
    </font>
    <font>
      <b/>
      <i/>
      <sz val="10"/>
      <color theme="4" tint="-0.249977111117893"/>
      <name val="Arial"/>
      <family val="2"/>
    </font>
    <font>
      <i/>
      <sz val="11"/>
      <color theme="4" tint="-0.249977111117893"/>
      <name val="Calibri"/>
      <family val="2"/>
      <scheme val="minor"/>
    </font>
    <font>
      <i/>
      <sz val="11"/>
      <color theme="4" tint="-0.249977111117893"/>
      <name val="Arial"/>
      <family val="2"/>
    </font>
    <font>
      <sz val="9"/>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0" fontId="5" fillId="0" borderId="0"/>
    <xf numFmtId="0" fontId="9" fillId="0" borderId="0" applyNumberFormat="0" applyFill="0" applyBorder="0" applyAlignment="0" applyProtection="0"/>
  </cellStyleXfs>
  <cellXfs count="173">
    <xf numFmtId="0" fontId="0" fillId="0" borderId="0" xfId="0"/>
    <xf numFmtId="0" fontId="2" fillId="0" borderId="0" xfId="0" applyFont="1"/>
    <xf numFmtId="0" fontId="3" fillId="0" borderId="0" xfId="0" applyFont="1"/>
    <xf numFmtId="0" fontId="0" fillId="0" borderId="0" xfId="0" applyAlignment="1">
      <alignment horizontal="center"/>
    </xf>
    <xf numFmtId="0" fontId="0" fillId="0" borderId="0" xfId="0" applyAlignment="1">
      <alignment wrapText="1"/>
    </xf>
    <xf numFmtId="0" fontId="1" fillId="0" borderId="2" xfId="0" applyFont="1" applyBorder="1" applyAlignment="1">
      <alignment horizontal="center" vertical="center" wrapText="1"/>
    </xf>
    <xf numFmtId="0" fontId="0" fillId="0" borderId="0" xfId="0" applyAlignment="1">
      <alignment horizontal="right"/>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4" fillId="0" borderId="0" xfId="0" applyFont="1" applyAlignment="1">
      <alignment horizontal="center"/>
    </xf>
    <xf numFmtId="0" fontId="1" fillId="0" borderId="0" xfId="0" applyFont="1"/>
    <xf numFmtId="0" fontId="6" fillId="0" borderId="19" xfId="1" applyFont="1" applyBorder="1" applyAlignment="1">
      <alignment vertical="top"/>
    </xf>
    <xf numFmtId="0" fontId="0" fillId="0" borderId="0" xfId="0" applyAlignment="1">
      <alignment vertical="top"/>
    </xf>
    <xf numFmtId="4" fontId="8" fillId="3" borderId="9" xfId="0" applyNumberFormat="1" applyFont="1" applyFill="1" applyBorder="1" applyAlignment="1">
      <alignment horizontal="center"/>
    </xf>
    <xf numFmtId="4" fontId="8" fillId="3" borderId="12" xfId="0" applyNumberFormat="1" applyFont="1" applyFill="1" applyBorder="1" applyAlignment="1">
      <alignment horizontal="center"/>
    </xf>
    <xf numFmtId="4" fontId="8" fillId="2" borderId="3" xfId="0" applyNumberFormat="1" applyFont="1" applyFill="1" applyBorder="1" applyAlignment="1">
      <alignment horizontal="center"/>
    </xf>
    <xf numFmtId="3" fontId="8" fillId="2" borderId="1" xfId="0" applyNumberFormat="1" applyFont="1" applyFill="1" applyBorder="1" applyAlignment="1">
      <alignment horizontal="center"/>
    </xf>
    <xf numFmtId="4" fontId="8" fillId="2" borderId="1" xfId="0" applyNumberFormat="1" applyFont="1" applyFill="1" applyBorder="1" applyAlignment="1">
      <alignment horizontal="center"/>
    </xf>
    <xf numFmtId="4" fontId="8" fillId="2" borderId="13" xfId="0" applyNumberFormat="1" applyFont="1" applyFill="1" applyBorder="1" applyAlignment="1">
      <alignment horizontal="center"/>
    </xf>
    <xf numFmtId="3" fontId="8" fillId="2" borderId="11" xfId="0" applyNumberFormat="1" applyFont="1" applyFill="1" applyBorder="1" applyAlignment="1">
      <alignment horizontal="center"/>
    </xf>
    <xf numFmtId="4" fontId="8" fillId="2" borderId="11" xfId="0" applyNumberFormat="1" applyFont="1" applyFill="1" applyBorder="1" applyAlignment="1">
      <alignment horizontal="center"/>
    </xf>
    <xf numFmtId="4" fontId="8" fillId="2" borderId="0" xfId="0" applyNumberFormat="1" applyFont="1" applyFill="1" applyAlignment="1">
      <alignment horizontal="center"/>
    </xf>
    <xf numFmtId="164" fontId="8" fillId="2" borderId="0" xfId="0" applyNumberFormat="1" applyFont="1" applyFill="1" applyAlignment="1">
      <alignment horizontal="center"/>
    </xf>
    <xf numFmtId="0" fontId="8" fillId="0" borderId="0" xfId="0" applyFont="1" applyAlignment="1">
      <alignment horizontal="right"/>
    </xf>
    <xf numFmtId="4" fontId="8" fillId="3" borderId="0" xfId="0" applyNumberFormat="1" applyFont="1" applyFill="1" applyAlignment="1">
      <alignment horizontal="center"/>
    </xf>
    <xf numFmtId="0" fontId="8" fillId="2" borderId="0" xfId="0" applyFont="1" applyFill="1" applyAlignment="1">
      <alignment horizontal="left"/>
    </xf>
    <xf numFmtId="0" fontId="8" fillId="2" borderId="0" xfId="0" applyFont="1" applyFill="1"/>
    <xf numFmtId="0" fontId="8" fillId="2" borderId="0" xfId="0" applyFont="1" applyFill="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10" fillId="4" borderId="0" xfId="0" applyFont="1" applyFill="1" applyAlignment="1">
      <alignment vertical="center"/>
    </xf>
    <xf numFmtId="0" fontId="16" fillId="4" borderId="0" xfId="0" applyFont="1" applyFill="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2" applyFont="1" applyFill="1" applyBorder="1" applyAlignment="1">
      <alignment vertical="center"/>
    </xf>
    <xf numFmtId="0" fontId="13" fillId="4" borderId="0" xfId="0" applyFont="1" applyFill="1" applyAlignment="1">
      <alignment vertical="center"/>
    </xf>
    <xf numFmtId="0" fontId="16" fillId="4" borderId="0" xfId="0" applyFont="1" applyFill="1" applyAlignment="1">
      <alignment horizontal="center" vertical="center"/>
    </xf>
    <xf numFmtId="0" fontId="17" fillId="0" borderId="0" xfId="2" applyFont="1" applyBorder="1" applyAlignment="1">
      <alignment vertical="center"/>
    </xf>
    <xf numFmtId="0" fontId="19" fillId="4" borderId="0" xfId="0" applyFont="1" applyFill="1" applyAlignment="1">
      <alignment vertical="center"/>
    </xf>
    <xf numFmtId="0" fontId="11" fillId="0" borderId="0" xfId="0" applyFont="1" applyAlignment="1">
      <alignment horizontal="right" vertical="center" wrapText="1"/>
    </xf>
    <xf numFmtId="0" fontId="19" fillId="0" borderId="0" xfId="0" applyFont="1" applyAlignment="1">
      <alignment vertical="center"/>
    </xf>
    <xf numFmtId="0" fontId="18" fillId="0" borderId="0" xfId="0" applyFont="1" applyAlignment="1">
      <alignment vertical="center"/>
    </xf>
    <xf numFmtId="0" fontId="11" fillId="0" borderId="8" xfId="0" applyFont="1" applyBorder="1" applyAlignment="1">
      <alignment vertical="center" wrapText="1"/>
    </xf>
    <xf numFmtId="0" fontId="11" fillId="0" borderId="10" xfId="0" applyFont="1" applyBorder="1" applyAlignment="1">
      <alignment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22" fillId="0" borderId="0" xfId="0" applyFont="1"/>
    <xf numFmtId="0" fontId="23" fillId="0" borderId="22" xfId="0" applyFont="1" applyBorder="1" applyAlignment="1">
      <alignment horizontal="center" vertical="center"/>
    </xf>
    <xf numFmtId="0" fontId="24" fillId="0" borderId="21" xfId="0" applyFont="1" applyBorder="1" applyAlignment="1">
      <alignment vertical="center"/>
    </xf>
    <xf numFmtId="0" fontId="24" fillId="0" borderId="10" xfId="0" applyFont="1" applyBorder="1" applyAlignment="1">
      <alignment vertical="center"/>
    </xf>
    <xf numFmtId="0" fontId="23" fillId="0" borderId="12" xfId="0" applyFont="1" applyBorder="1" applyAlignment="1">
      <alignment horizontal="center" vertical="center"/>
    </xf>
    <xf numFmtId="0" fontId="24" fillId="0" borderId="8" xfId="0" applyFont="1" applyBorder="1" applyAlignment="1">
      <alignment vertical="center"/>
    </xf>
    <xf numFmtId="0" fontId="23" fillId="0" borderId="1" xfId="0" applyFont="1" applyBorder="1" applyAlignment="1">
      <alignment vertical="center"/>
    </xf>
    <xf numFmtId="0" fontId="23" fillId="0" borderId="11" xfId="0" applyFont="1" applyBorder="1" applyAlignment="1">
      <alignment vertic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9" xfId="0" applyFont="1" applyBorder="1" applyAlignment="1">
      <alignment vertical="center" wrapText="1"/>
    </xf>
    <xf numFmtId="0" fontId="11" fillId="0" borderId="31" xfId="0" applyFont="1" applyBorder="1" applyAlignment="1">
      <alignment horizontal="center" vertical="center"/>
    </xf>
    <xf numFmtId="0" fontId="23" fillId="0" borderId="0" xfId="0" applyFont="1" applyAlignment="1">
      <alignment horizontal="center" vertical="center"/>
    </xf>
    <xf numFmtId="0" fontId="12" fillId="0" borderId="29" xfId="0" applyFont="1" applyBorder="1" applyAlignment="1">
      <alignment horizontal="center" vertical="center" wrapText="1"/>
    </xf>
    <xf numFmtId="0" fontId="23" fillId="0" borderId="23" xfId="0" applyFont="1" applyBorder="1" applyAlignment="1">
      <alignment horizontal="left" vertical="center" wrapText="1"/>
    </xf>
    <xf numFmtId="0" fontId="23" fillId="0" borderId="23"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28" fillId="0" borderId="1" xfId="0" applyFont="1" applyBorder="1" applyAlignment="1" applyProtection="1">
      <alignment vertical="top" wrapText="1"/>
      <protection locked="0"/>
    </xf>
    <xf numFmtId="0" fontId="24" fillId="0" borderId="0" xfId="0" applyFont="1" applyAlignment="1">
      <alignment vertical="center"/>
    </xf>
    <xf numFmtId="0" fontId="23" fillId="0" borderId="0" xfId="0" applyFont="1" applyAlignment="1">
      <alignment vertical="center"/>
    </xf>
    <xf numFmtId="0" fontId="29" fillId="0" borderId="0" xfId="2" applyFont="1" applyFill="1" applyBorder="1" applyAlignment="1">
      <alignment vertical="center"/>
    </xf>
    <xf numFmtId="0" fontId="15" fillId="0" borderId="0" xfId="0" applyFont="1" applyAlignment="1">
      <alignment vertical="center"/>
    </xf>
    <xf numFmtId="0" fontId="11" fillId="0" borderId="0" xfId="0" applyFont="1" applyAlignment="1">
      <alignment vertical="center"/>
    </xf>
    <xf numFmtId="0" fontId="23" fillId="0" borderId="0" xfId="0" applyFont="1" applyAlignment="1">
      <alignment horizontal="left" vertical="center" wrapText="1"/>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30" fillId="0" borderId="24" xfId="0" applyFont="1" applyBorder="1" applyAlignment="1">
      <alignment horizontal="left" vertical="center" wrapText="1"/>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10" xfId="0" applyFont="1" applyBorder="1" applyAlignment="1">
      <alignment horizontal="left" vertical="center" wrapText="1"/>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24" xfId="0" applyFont="1" applyBorder="1" applyAlignment="1">
      <alignment horizontal="right" vertical="center"/>
    </xf>
    <xf numFmtId="3" fontId="30" fillId="0" borderId="25" xfId="0" applyNumberFormat="1" applyFont="1" applyBorder="1" applyAlignment="1">
      <alignment horizontal="center" vertical="center"/>
    </xf>
    <xf numFmtId="3" fontId="30" fillId="0" borderId="26" xfId="0" applyNumberFormat="1" applyFont="1" applyBorder="1" applyAlignment="1">
      <alignment horizontal="center" vertical="center"/>
    </xf>
    <xf numFmtId="0" fontId="30" fillId="0" borderId="8" xfId="0" applyFont="1" applyBorder="1" applyAlignment="1">
      <alignment horizontal="right" vertical="center"/>
    </xf>
    <xf numFmtId="165" fontId="30" fillId="0" borderId="1" xfId="0" applyNumberFormat="1" applyFont="1" applyBorder="1" applyAlignment="1">
      <alignment horizontal="center" vertical="center"/>
    </xf>
    <xf numFmtId="165" fontId="30" fillId="0" borderId="9" xfId="0" applyNumberFormat="1" applyFont="1" applyBorder="1" applyAlignment="1">
      <alignment horizontal="center" vertical="center"/>
    </xf>
    <xf numFmtId="0" fontId="30" fillId="0" borderId="10" xfId="0" applyFont="1" applyBorder="1" applyAlignment="1">
      <alignment horizontal="right" vertical="center" wrapText="1"/>
    </xf>
    <xf numFmtId="3" fontId="30" fillId="0" borderId="11" xfId="0" applyNumberFormat="1" applyFont="1" applyBorder="1" applyAlignment="1">
      <alignment horizontal="center" vertical="center"/>
    </xf>
    <xf numFmtId="3" fontId="30" fillId="0" borderId="12" xfId="0" applyNumberFormat="1" applyFont="1" applyBorder="1" applyAlignment="1">
      <alignment horizontal="center" vertical="center"/>
    </xf>
    <xf numFmtId="0" fontId="30" fillId="4" borderId="0" xfId="0" applyFont="1" applyFill="1" applyAlignment="1">
      <alignment vertical="center"/>
    </xf>
    <xf numFmtId="0" fontId="30" fillId="0" borderId="24" xfId="0" applyFont="1" applyBorder="1" applyAlignment="1">
      <alignment vertical="center"/>
    </xf>
    <xf numFmtId="0" fontId="30" fillId="0" borderId="8" xfId="0" applyFont="1" applyBorder="1" applyAlignment="1">
      <alignment vertical="center"/>
    </xf>
    <xf numFmtId="0" fontId="30" fillId="0" borderId="9" xfId="0" applyFont="1" applyBorder="1" applyAlignment="1">
      <alignment horizontal="center" vertical="center"/>
    </xf>
    <xf numFmtId="0" fontId="30" fillId="0" borderId="21" xfId="0" applyFont="1" applyBorder="1" applyAlignment="1">
      <alignment vertical="center"/>
    </xf>
    <xf numFmtId="0" fontId="30" fillId="0" borderId="22" xfId="0" applyFont="1" applyBorder="1" applyAlignment="1">
      <alignment horizontal="center" vertical="center"/>
    </xf>
    <xf numFmtId="11"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32" fillId="0" borderId="24" xfId="0" applyFont="1" applyBorder="1" applyAlignment="1">
      <alignment horizontal="center" vertical="center" wrapText="1"/>
    </xf>
    <xf numFmtId="0" fontId="30" fillId="0" borderId="21" xfId="0" applyFont="1" applyBorder="1" applyAlignment="1">
      <alignment horizontal="right" vertical="center"/>
    </xf>
    <xf numFmtId="0" fontId="32" fillId="0" borderId="24" xfId="0" applyFont="1" applyBorder="1" applyAlignment="1">
      <alignment vertical="center" wrapText="1"/>
    </xf>
    <xf numFmtId="0" fontId="34" fillId="0" borderId="25" xfId="0" applyFont="1" applyBorder="1" applyAlignment="1" applyProtection="1">
      <alignment horizontal="center" vertical="top" wrapText="1"/>
      <protection locked="0"/>
    </xf>
    <xf numFmtId="0" fontId="0" fillId="0" borderId="16" xfId="0" applyBorder="1" applyAlignment="1">
      <alignment horizontal="center"/>
    </xf>
    <xf numFmtId="0" fontId="0" fillId="0" borderId="17" xfId="0" applyBorder="1" applyAlignment="1">
      <alignment horizontal="center"/>
    </xf>
    <xf numFmtId="0" fontId="35" fillId="0" borderId="0" xfId="0" applyFont="1" applyAlignment="1">
      <alignment horizontal="left"/>
    </xf>
    <xf numFmtId="0" fontId="1" fillId="0" borderId="32" xfId="0" applyFont="1" applyBorder="1" applyAlignment="1">
      <alignment horizontal="center" vertical="center" wrapText="1"/>
    </xf>
    <xf numFmtId="0" fontId="8" fillId="2" borderId="8" xfId="0" applyFont="1" applyFill="1" applyBorder="1" applyAlignment="1">
      <alignment horizontal="center"/>
    </xf>
    <xf numFmtId="0" fontId="8" fillId="2" borderId="10" xfId="0" applyFont="1" applyFill="1" applyBorder="1" applyAlignment="1">
      <alignment horizontal="center"/>
    </xf>
    <xf numFmtId="0" fontId="24" fillId="4" borderId="0" xfId="0" applyFont="1" applyFill="1" applyAlignment="1">
      <alignment vertical="center"/>
    </xf>
    <xf numFmtId="0" fontId="9" fillId="0" borderId="0" xfId="2"/>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3" xfId="0" applyFont="1" applyBorder="1" applyAlignment="1">
      <alignment horizontal="center" vertical="center" wrapText="1"/>
    </xf>
    <xf numFmtId="4" fontId="8" fillId="2" borderId="34" xfId="0" applyNumberFormat="1" applyFont="1" applyFill="1" applyBorder="1" applyAlignment="1">
      <alignment horizontal="center"/>
    </xf>
    <xf numFmtId="4" fontId="8" fillId="2" borderId="35" xfId="0" applyNumberFormat="1" applyFont="1" applyFill="1" applyBorder="1" applyAlignment="1">
      <alignment horizontal="center"/>
    </xf>
    <xf numFmtId="0" fontId="1" fillId="0" borderId="5" xfId="0" applyFont="1" applyBorder="1" applyAlignment="1">
      <alignment horizontal="center" vertical="center"/>
    </xf>
    <xf numFmtId="4" fontId="8" fillId="2" borderId="8" xfId="0" applyNumberFormat="1" applyFont="1" applyFill="1" applyBorder="1" applyAlignment="1">
      <alignment horizontal="center"/>
    </xf>
    <xf numFmtId="4" fontId="8" fillId="2" borderId="10" xfId="0" applyNumberFormat="1" applyFont="1" applyFill="1" applyBorder="1" applyAlignment="1">
      <alignment horizontal="center"/>
    </xf>
    <xf numFmtId="0" fontId="1" fillId="0" borderId="36" xfId="0" applyFont="1" applyBorder="1" applyAlignment="1">
      <alignment horizontal="center" vertical="center" wrapText="1"/>
    </xf>
    <xf numFmtId="4" fontId="8" fillId="2" borderId="37" xfId="0" applyNumberFormat="1" applyFont="1" applyFill="1" applyBorder="1" applyAlignment="1">
      <alignment horizontal="center"/>
    </xf>
    <xf numFmtId="4" fontId="8" fillId="2" borderId="38" xfId="0" applyNumberFormat="1" applyFont="1" applyFill="1" applyBorder="1" applyAlignment="1">
      <alignment horizontal="center"/>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7" fillId="0" borderId="18"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4" borderId="0" xfId="0" applyFont="1" applyFill="1" applyAlignment="1">
      <alignment vertical="center" wrapText="1"/>
    </xf>
    <xf numFmtId="0" fontId="0" fillId="0" borderId="0" xfId="0" applyAlignment="1">
      <alignment vertical="center" wrapText="1"/>
    </xf>
    <xf numFmtId="0" fontId="11" fillId="0" borderId="30" xfId="0" applyFont="1" applyBorder="1" applyAlignment="1">
      <alignment horizontal="left" vertical="center" wrapText="1"/>
    </xf>
    <xf numFmtId="0" fontId="27" fillId="0" borderId="30" xfId="0" applyFont="1" applyBorder="1" applyAlignment="1">
      <alignment horizontal="left" vertical="center" wrapText="1"/>
    </xf>
    <xf numFmtId="0" fontId="30" fillId="0" borderId="25" xfId="0" applyFont="1" applyBorder="1" applyAlignment="1" applyProtection="1">
      <alignment horizontal="left" vertical="center" wrapText="1"/>
      <protection locked="0"/>
    </xf>
    <xf numFmtId="0" fontId="33" fillId="0" borderId="25"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7" fillId="0" borderId="1" xfId="0" applyFont="1" applyBorder="1" applyAlignment="1">
      <alignment horizontal="left" vertical="center" wrapText="1"/>
    </xf>
    <xf numFmtId="0" fontId="23" fillId="0" borderId="11" xfId="0" applyFont="1" applyBorder="1" applyAlignment="1" applyProtection="1">
      <alignment horizontal="left" vertical="center" wrapText="1"/>
      <protection locked="0"/>
    </xf>
    <xf numFmtId="0" fontId="27" fillId="0" borderId="11" xfId="0" applyFont="1" applyBorder="1" applyAlignment="1">
      <alignment horizontal="left" vertical="center" wrapText="1"/>
    </xf>
    <xf numFmtId="0" fontId="11" fillId="0" borderId="30" xfId="0" applyFont="1" applyBorder="1" applyAlignment="1">
      <alignment horizontal="center" vertical="center" wrapText="1"/>
    </xf>
    <xf numFmtId="0" fontId="30" fillId="0" borderId="25" xfId="0" applyFont="1" applyBorder="1" applyAlignment="1" applyProtection="1">
      <alignment vertical="top" wrapText="1"/>
      <protection locked="0"/>
    </xf>
    <xf numFmtId="0" fontId="28" fillId="0" borderId="1" xfId="0" applyFont="1" applyBorder="1" applyAlignment="1" applyProtection="1">
      <alignment vertical="top" wrapText="1"/>
      <protection locked="0"/>
    </xf>
    <xf numFmtId="0" fontId="11" fillId="0" borderId="5" xfId="0" applyFont="1" applyBorder="1" applyAlignment="1">
      <alignment horizontal="center" vertical="center"/>
    </xf>
    <xf numFmtId="0" fontId="11" fillId="0" borderId="32" xfId="0" applyFont="1" applyBorder="1" applyAlignment="1">
      <alignment horizontal="center" vertical="center"/>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11" fillId="0" borderId="5" xfId="0" applyFont="1" applyBorder="1" applyAlignment="1">
      <alignment horizontal="center" vertical="center" wrapText="1"/>
    </xf>
    <xf numFmtId="0" fontId="27" fillId="0" borderId="32" xfId="0" applyFont="1" applyBorder="1" applyAlignment="1">
      <alignment horizontal="center" vertical="center" wrapText="1"/>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23" fillId="0" borderId="1" xfId="0" applyFont="1" applyBorder="1" applyAlignment="1">
      <alignment vertical="center"/>
    </xf>
    <xf numFmtId="0" fontId="27" fillId="0" borderId="1" xfId="0" applyFont="1" applyBorder="1" applyAlignment="1">
      <alignment vertical="center"/>
    </xf>
    <xf numFmtId="0" fontId="23" fillId="0" borderId="11" xfId="0" applyFont="1" applyBorder="1" applyAlignment="1">
      <alignment vertical="center"/>
    </xf>
    <xf numFmtId="0" fontId="27" fillId="0" borderId="11" xfId="0" applyFont="1" applyBorder="1" applyAlignment="1">
      <alignment vertical="center"/>
    </xf>
    <xf numFmtId="0" fontId="11" fillId="0" borderId="31" xfId="0" applyFont="1" applyBorder="1" applyAlignment="1">
      <alignment horizontal="center" vertical="center" wrapTex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9" xfId="0" applyFont="1" applyBorder="1" applyAlignment="1">
      <alignment horizontal="center" vertical="center"/>
    </xf>
    <xf numFmtId="0" fontId="30" fillId="0" borderId="1" xfId="0" applyFont="1" applyBorder="1" applyAlignment="1">
      <alignment horizontal="center" vertical="center"/>
    </xf>
    <xf numFmtId="0" fontId="30" fillId="0" borderId="9"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cellXfs>
  <cellStyles count="3">
    <cellStyle name="Hyperlink" xfId="2" builtinId="8"/>
    <cellStyle name="Normal" xfId="0" builtinId="0"/>
    <cellStyle name="Normal_Market" xfId="1" xr:uid="{BC0F3895-B43F-4C67-9DFA-EA362F1D3D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57151</xdr:rowOff>
    </xdr:from>
    <xdr:to>
      <xdr:col>0</xdr:col>
      <xdr:colOff>1628775</xdr:colOff>
      <xdr:row>2</xdr:row>
      <xdr:rowOff>196211</xdr:rowOff>
    </xdr:to>
    <xdr:pic>
      <xdr:nvPicPr>
        <xdr:cNvPr id="4" name="Picture 3">
          <a:extLst>
            <a:ext uri="{FF2B5EF4-FFF2-40B4-BE49-F238E27FC236}">
              <a16:creationId xmlns:a16="http://schemas.microsoft.com/office/drawing/2014/main" id="{522DA3D1-C107-41B5-9C93-25FB3DAB46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1"/>
          <a:ext cx="1524000" cy="5772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1628775</xdr:colOff>
      <xdr:row>2</xdr:row>
      <xdr:rowOff>196210</xdr:rowOff>
    </xdr:to>
    <xdr:pic>
      <xdr:nvPicPr>
        <xdr:cNvPr id="2" name="Picture 1">
          <a:extLst>
            <a:ext uri="{FF2B5EF4-FFF2-40B4-BE49-F238E27FC236}">
              <a16:creationId xmlns:a16="http://schemas.microsoft.com/office/drawing/2014/main" id="{6309B226-EC9E-4C33-A92F-72603E414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1524000" cy="57721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data-donnees.az.ec.gc.ca/data/substances/monitor/canada-s-greenhouse-gas-emissions-projections?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A7F48-16A4-4ADC-A6DD-48C0F699D221}">
  <sheetPr>
    <pageSetUpPr fitToPage="1"/>
  </sheetPr>
  <dimension ref="A1:K47"/>
  <sheetViews>
    <sheetView zoomScale="80" zoomScaleNormal="80" workbookViewId="0">
      <selection activeCell="Q11" sqref="Q11"/>
    </sheetView>
  </sheetViews>
  <sheetFormatPr defaultColWidth="8.85546875" defaultRowHeight="15" x14ac:dyDescent="0.25"/>
  <cols>
    <col min="1" max="1" width="25.7109375" customWidth="1"/>
    <col min="2" max="11" width="20.7109375" customWidth="1"/>
  </cols>
  <sheetData>
    <row r="1" spans="1:11" ht="18.75" x14ac:dyDescent="0.3">
      <c r="B1" s="2" t="s">
        <v>0</v>
      </c>
    </row>
    <row r="2" spans="1:11" ht="15.75" x14ac:dyDescent="0.25">
      <c r="B2" s="46" t="s">
        <v>1</v>
      </c>
    </row>
    <row r="3" spans="1:11" ht="15.75" x14ac:dyDescent="0.25">
      <c r="B3" s="46"/>
    </row>
    <row r="7" spans="1:11" x14ac:dyDescent="0.25">
      <c r="A7" s="1" t="s">
        <v>2</v>
      </c>
    </row>
    <row r="8" spans="1:11" x14ac:dyDescent="0.25">
      <c r="B8" s="10" t="s">
        <v>3</v>
      </c>
      <c r="C8" s="22">
        <v>45992</v>
      </c>
    </row>
    <row r="9" spans="1:11" x14ac:dyDescent="0.25">
      <c r="B9" s="10" t="s">
        <v>4</v>
      </c>
      <c r="C9" s="22">
        <v>46419</v>
      </c>
    </row>
    <row r="10" spans="1:11" ht="15.75" thickBot="1" x14ac:dyDescent="0.3"/>
    <row r="11" spans="1:11" x14ac:dyDescent="0.25">
      <c r="A11" s="120" t="s">
        <v>5</v>
      </c>
      <c r="B11" s="122" t="s">
        <v>6</v>
      </c>
      <c r="C11" s="123"/>
      <c r="D11" s="123"/>
      <c r="E11" s="123"/>
      <c r="F11" s="124"/>
      <c r="G11" s="125" t="s">
        <v>7</v>
      </c>
      <c r="H11" s="126"/>
      <c r="I11" s="126"/>
      <c r="J11" s="126"/>
      <c r="K11" s="127"/>
    </row>
    <row r="12" spans="1:11" s="4" customFormat="1" ht="42.75" thickBot="1" x14ac:dyDescent="0.3">
      <c r="A12" s="121"/>
      <c r="B12" s="103" t="s">
        <v>115</v>
      </c>
      <c r="C12" s="7" t="s">
        <v>8</v>
      </c>
      <c r="D12" s="5" t="s">
        <v>9</v>
      </c>
      <c r="E12" s="5" t="s">
        <v>10</v>
      </c>
      <c r="F12" s="8" t="s">
        <v>11</v>
      </c>
      <c r="G12" s="103" t="s">
        <v>115</v>
      </c>
      <c r="H12" s="7" t="s">
        <v>8</v>
      </c>
      <c r="I12" s="5" t="s">
        <v>9</v>
      </c>
      <c r="J12" s="5" t="s">
        <v>10</v>
      </c>
      <c r="K12" s="8" t="s">
        <v>11</v>
      </c>
    </row>
    <row r="13" spans="1:11" ht="15.75" thickTop="1" x14ac:dyDescent="0.25">
      <c r="A13" s="100">
        <v>2025</v>
      </c>
      <c r="B13" s="104"/>
      <c r="C13" s="15"/>
      <c r="D13" s="16"/>
      <c r="E13" s="17"/>
      <c r="F13" s="13">
        <f t="shared" ref="F13:F38" si="0">IF(C13=0, 0,B13- C13)</f>
        <v>0</v>
      </c>
      <c r="G13" s="104"/>
      <c r="H13" s="15"/>
      <c r="I13" s="17"/>
      <c r="J13" s="17"/>
      <c r="K13" s="13">
        <f>IF(H13=0, 0,#REF!- H13)</f>
        <v>0</v>
      </c>
    </row>
    <row r="14" spans="1:11" x14ac:dyDescent="0.25">
      <c r="A14" s="100">
        <f t="shared" ref="A14:A38" si="1">A13+1</f>
        <v>2026</v>
      </c>
      <c r="B14" s="104"/>
      <c r="C14" s="15"/>
      <c r="D14" s="16"/>
      <c r="E14" s="17"/>
      <c r="F14" s="13">
        <f t="shared" si="0"/>
        <v>0</v>
      </c>
      <c r="G14" s="104"/>
      <c r="H14" s="15"/>
      <c r="I14" s="17"/>
      <c r="J14" s="17"/>
      <c r="K14" s="13">
        <f>IF(H14=0, 0,#REF!- H14)</f>
        <v>0</v>
      </c>
    </row>
    <row r="15" spans="1:11" x14ac:dyDescent="0.25">
      <c r="A15" s="100">
        <f t="shared" si="1"/>
        <v>2027</v>
      </c>
      <c r="B15" s="104"/>
      <c r="C15" s="15"/>
      <c r="D15" s="16"/>
      <c r="E15" s="17"/>
      <c r="F15" s="13">
        <f t="shared" si="0"/>
        <v>0</v>
      </c>
      <c r="G15" s="104"/>
      <c r="H15" s="15"/>
      <c r="I15" s="17"/>
      <c r="J15" s="17"/>
      <c r="K15" s="13">
        <f>IF(H15=0, 0,#REF!- H15)</f>
        <v>0</v>
      </c>
    </row>
    <row r="16" spans="1:11" x14ac:dyDescent="0.25">
      <c r="A16" s="100">
        <f t="shared" si="1"/>
        <v>2028</v>
      </c>
      <c r="B16" s="104"/>
      <c r="C16" s="15"/>
      <c r="D16" s="16"/>
      <c r="E16" s="17"/>
      <c r="F16" s="13">
        <f t="shared" si="0"/>
        <v>0</v>
      </c>
      <c r="G16" s="104"/>
      <c r="H16" s="15"/>
      <c r="I16" s="17"/>
      <c r="J16" s="17"/>
      <c r="K16" s="13">
        <f>IF(H16=0, 0,#REF!- H16)</f>
        <v>0</v>
      </c>
    </row>
    <row r="17" spans="1:11" x14ac:dyDescent="0.25">
      <c r="A17" s="100">
        <f t="shared" si="1"/>
        <v>2029</v>
      </c>
      <c r="B17" s="104"/>
      <c r="C17" s="15"/>
      <c r="D17" s="16"/>
      <c r="E17" s="17"/>
      <c r="F17" s="13">
        <f t="shared" si="0"/>
        <v>0</v>
      </c>
      <c r="G17" s="104"/>
      <c r="H17" s="15"/>
      <c r="I17" s="17"/>
      <c r="J17" s="17"/>
      <c r="K17" s="13">
        <f>IF(H17=0, 0,#REF!- H17)</f>
        <v>0</v>
      </c>
    </row>
    <row r="18" spans="1:11" x14ac:dyDescent="0.25">
      <c r="A18" s="100">
        <f t="shared" si="1"/>
        <v>2030</v>
      </c>
      <c r="B18" s="104"/>
      <c r="C18" s="15"/>
      <c r="D18" s="16"/>
      <c r="E18" s="17"/>
      <c r="F18" s="13">
        <f t="shared" si="0"/>
        <v>0</v>
      </c>
      <c r="G18" s="104"/>
      <c r="H18" s="15"/>
      <c r="I18" s="17"/>
      <c r="J18" s="17"/>
      <c r="K18" s="13">
        <f>IF(H18=0, 0,#REF!- H18)</f>
        <v>0</v>
      </c>
    </row>
    <row r="19" spans="1:11" x14ac:dyDescent="0.25">
      <c r="A19" s="100">
        <f t="shared" si="1"/>
        <v>2031</v>
      </c>
      <c r="B19" s="104"/>
      <c r="C19" s="15"/>
      <c r="D19" s="16"/>
      <c r="E19" s="17"/>
      <c r="F19" s="13">
        <f t="shared" si="0"/>
        <v>0</v>
      </c>
      <c r="G19" s="104"/>
      <c r="H19" s="15"/>
      <c r="I19" s="17"/>
      <c r="J19" s="17"/>
      <c r="K19" s="13">
        <f>IF(H19=0, 0,#REF!- H19)</f>
        <v>0</v>
      </c>
    </row>
    <row r="20" spans="1:11" x14ac:dyDescent="0.25">
      <c r="A20" s="100">
        <f t="shared" si="1"/>
        <v>2032</v>
      </c>
      <c r="B20" s="104"/>
      <c r="C20" s="15"/>
      <c r="D20" s="16"/>
      <c r="E20" s="17"/>
      <c r="F20" s="13">
        <f t="shared" si="0"/>
        <v>0</v>
      </c>
      <c r="G20" s="104"/>
      <c r="H20" s="15"/>
      <c r="I20" s="17"/>
      <c r="J20" s="17"/>
      <c r="K20" s="13">
        <f>IF(H20=0, 0,#REF!- H20)</f>
        <v>0</v>
      </c>
    </row>
    <row r="21" spans="1:11" x14ac:dyDescent="0.25">
      <c r="A21" s="100">
        <f t="shared" si="1"/>
        <v>2033</v>
      </c>
      <c r="B21" s="104"/>
      <c r="C21" s="15"/>
      <c r="D21" s="16"/>
      <c r="E21" s="17"/>
      <c r="F21" s="13">
        <f t="shared" si="0"/>
        <v>0</v>
      </c>
      <c r="G21" s="104"/>
      <c r="H21" s="15"/>
      <c r="I21" s="17"/>
      <c r="J21" s="17"/>
      <c r="K21" s="13">
        <f>IF(H21=0, 0,#REF!- H21)</f>
        <v>0</v>
      </c>
    </row>
    <row r="22" spans="1:11" x14ac:dyDescent="0.25">
      <c r="A22" s="100">
        <f t="shared" si="1"/>
        <v>2034</v>
      </c>
      <c r="B22" s="104"/>
      <c r="C22" s="15"/>
      <c r="D22" s="16"/>
      <c r="E22" s="17"/>
      <c r="F22" s="13">
        <f t="shared" si="0"/>
        <v>0</v>
      </c>
      <c r="G22" s="104"/>
      <c r="H22" s="15"/>
      <c r="I22" s="17"/>
      <c r="J22" s="17"/>
      <c r="K22" s="13">
        <f>IF(H22=0, 0,#REF!- H22)</f>
        <v>0</v>
      </c>
    </row>
    <row r="23" spans="1:11" x14ac:dyDescent="0.25">
      <c r="A23" s="100">
        <f t="shared" si="1"/>
        <v>2035</v>
      </c>
      <c r="B23" s="104"/>
      <c r="C23" s="15"/>
      <c r="D23" s="16"/>
      <c r="E23" s="17"/>
      <c r="F23" s="13">
        <f t="shared" si="0"/>
        <v>0</v>
      </c>
      <c r="G23" s="104"/>
      <c r="H23" s="15"/>
      <c r="I23" s="17"/>
      <c r="J23" s="17"/>
      <c r="K23" s="13">
        <f>IF(H23=0, 0,#REF!- H23)</f>
        <v>0</v>
      </c>
    </row>
    <row r="24" spans="1:11" x14ac:dyDescent="0.25">
      <c r="A24" s="100">
        <f t="shared" si="1"/>
        <v>2036</v>
      </c>
      <c r="B24" s="104"/>
      <c r="C24" s="15"/>
      <c r="D24" s="16"/>
      <c r="E24" s="17"/>
      <c r="F24" s="13">
        <f t="shared" si="0"/>
        <v>0</v>
      </c>
      <c r="G24" s="104"/>
      <c r="H24" s="15"/>
      <c r="I24" s="17"/>
      <c r="J24" s="17"/>
      <c r="K24" s="13">
        <f>IF(H24=0, 0,#REF!- H24)</f>
        <v>0</v>
      </c>
    </row>
    <row r="25" spans="1:11" x14ac:dyDescent="0.25">
      <c r="A25" s="100">
        <f t="shared" si="1"/>
        <v>2037</v>
      </c>
      <c r="B25" s="104"/>
      <c r="C25" s="15"/>
      <c r="D25" s="16"/>
      <c r="E25" s="17"/>
      <c r="F25" s="13">
        <f t="shared" si="0"/>
        <v>0</v>
      </c>
      <c r="G25" s="104"/>
      <c r="H25" s="15"/>
      <c r="I25" s="17"/>
      <c r="J25" s="17"/>
      <c r="K25" s="13">
        <f>IF(H25=0, 0,#REF!- H25)</f>
        <v>0</v>
      </c>
    </row>
    <row r="26" spans="1:11" x14ac:dyDescent="0.25">
      <c r="A26" s="100">
        <f t="shared" si="1"/>
        <v>2038</v>
      </c>
      <c r="B26" s="104"/>
      <c r="C26" s="15"/>
      <c r="D26" s="16"/>
      <c r="E26" s="17"/>
      <c r="F26" s="13">
        <f t="shared" si="0"/>
        <v>0</v>
      </c>
      <c r="G26" s="104"/>
      <c r="H26" s="15"/>
      <c r="I26" s="17"/>
      <c r="J26" s="17"/>
      <c r="K26" s="13">
        <f>IF(H26=0, 0,#REF!- H26)</f>
        <v>0</v>
      </c>
    </row>
    <row r="27" spans="1:11" x14ac:dyDescent="0.25">
      <c r="A27" s="100">
        <f t="shared" si="1"/>
        <v>2039</v>
      </c>
      <c r="B27" s="104"/>
      <c r="C27" s="15"/>
      <c r="D27" s="16"/>
      <c r="E27" s="17"/>
      <c r="F27" s="13">
        <f t="shared" si="0"/>
        <v>0</v>
      </c>
      <c r="G27" s="104"/>
      <c r="H27" s="15"/>
      <c r="I27" s="17"/>
      <c r="J27" s="17"/>
      <c r="K27" s="13">
        <f>IF(H27=0, 0,#REF!- H27)</f>
        <v>0</v>
      </c>
    </row>
    <row r="28" spans="1:11" x14ac:dyDescent="0.25">
      <c r="A28" s="100">
        <f t="shared" si="1"/>
        <v>2040</v>
      </c>
      <c r="B28" s="104"/>
      <c r="C28" s="15"/>
      <c r="D28" s="16"/>
      <c r="E28" s="17"/>
      <c r="F28" s="13">
        <f t="shared" si="0"/>
        <v>0</v>
      </c>
      <c r="G28" s="104"/>
      <c r="H28" s="15"/>
      <c r="I28" s="17"/>
      <c r="J28" s="17"/>
      <c r="K28" s="13">
        <f>IF(H28=0, 0,#REF!- H28)</f>
        <v>0</v>
      </c>
    </row>
    <row r="29" spans="1:11" x14ac:dyDescent="0.25">
      <c r="A29" s="100">
        <f t="shared" si="1"/>
        <v>2041</v>
      </c>
      <c r="B29" s="104"/>
      <c r="C29" s="15"/>
      <c r="D29" s="16"/>
      <c r="E29" s="17"/>
      <c r="F29" s="13">
        <f t="shared" si="0"/>
        <v>0</v>
      </c>
      <c r="G29" s="104"/>
      <c r="H29" s="15"/>
      <c r="I29" s="17"/>
      <c r="J29" s="17"/>
      <c r="K29" s="13">
        <f>IF(H29=0, 0,#REF!- H29)</f>
        <v>0</v>
      </c>
    </row>
    <row r="30" spans="1:11" x14ac:dyDescent="0.25">
      <c r="A30" s="100">
        <f t="shared" si="1"/>
        <v>2042</v>
      </c>
      <c r="B30" s="104"/>
      <c r="C30" s="15"/>
      <c r="D30" s="16"/>
      <c r="E30" s="17"/>
      <c r="F30" s="13">
        <f t="shared" si="0"/>
        <v>0</v>
      </c>
      <c r="G30" s="104"/>
      <c r="H30" s="15"/>
      <c r="I30" s="17"/>
      <c r="J30" s="17"/>
      <c r="K30" s="13">
        <f>IF(H30=0, 0,#REF!- H30)</f>
        <v>0</v>
      </c>
    </row>
    <row r="31" spans="1:11" x14ac:dyDescent="0.25">
      <c r="A31" s="100">
        <f t="shared" si="1"/>
        <v>2043</v>
      </c>
      <c r="B31" s="104"/>
      <c r="C31" s="15"/>
      <c r="D31" s="16"/>
      <c r="E31" s="17"/>
      <c r="F31" s="13">
        <f t="shared" si="0"/>
        <v>0</v>
      </c>
      <c r="G31" s="104"/>
      <c r="H31" s="15"/>
      <c r="I31" s="17"/>
      <c r="J31" s="17"/>
      <c r="K31" s="13">
        <f>IF(H31=0, 0,#REF!- H31)</f>
        <v>0</v>
      </c>
    </row>
    <row r="32" spans="1:11" x14ac:dyDescent="0.25">
      <c r="A32" s="100">
        <f t="shared" si="1"/>
        <v>2044</v>
      </c>
      <c r="B32" s="104"/>
      <c r="C32" s="15"/>
      <c r="D32" s="16"/>
      <c r="E32" s="17"/>
      <c r="F32" s="13">
        <f t="shared" si="0"/>
        <v>0</v>
      </c>
      <c r="G32" s="104"/>
      <c r="H32" s="15"/>
      <c r="I32" s="17"/>
      <c r="J32" s="17"/>
      <c r="K32" s="13">
        <f>IF(H32=0, 0,#REF!- H32)</f>
        <v>0</v>
      </c>
    </row>
    <row r="33" spans="1:11" x14ac:dyDescent="0.25">
      <c r="A33" s="100">
        <f t="shared" si="1"/>
        <v>2045</v>
      </c>
      <c r="B33" s="104"/>
      <c r="C33" s="15"/>
      <c r="D33" s="16"/>
      <c r="E33" s="17"/>
      <c r="F33" s="13">
        <f t="shared" si="0"/>
        <v>0</v>
      </c>
      <c r="G33" s="104"/>
      <c r="H33" s="15"/>
      <c r="I33" s="17"/>
      <c r="J33" s="17"/>
      <c r="K33" s="13">
        <f>IF(H33=0, 0,#REF!- H33)</f>
        <v>0</v>
      </c>
    </row>
    <row r="34" spans="1:11" x14ac:dyDescent="0.25">
      <c r="A34" s="100">
        <f t="shared" si="1"/>
        <v>2046</v>
      </c>
      <c r="B34" s="104"/>
      <c r="C34" s="15"/>
      <c r="D34" s="16"/>
      <c r="E34" s="17"/>
      <c r="F34" s="13">
        <f t="shared" si="0"/>
        <v>0</v>
      </c>
      <c r="G34" s="104"/>
      <c r="H34" s="15"/>
      <c r="I34" s="17"/>
      <c r="J34" s="17"/>
      <c r="K34" s="13">
        <f>IF(H34=0, 0,#REF!- H34)</f>
        <v>0</v>
      </c>
    </row>
    <row r="35" spans="1:11" x14ac:dyDescent="0.25">
      <c r="A35" s="100">
        <f t="shared" si="1"/>
        <v>2047</v>
      </c>
      <c r="B35" s="104"/>
      <c r="C35" s="15"/>
      <c r="D35" s="16"/>
      <c r="E35" s="17"/>
      <c r="F35" s="13">
        <f t="shared" si="0"/>
        <v>0</v>
      </c>
      <c r="G35" s="104"/>
      <c r="H35" s="15"/>
      <c r="I35" s="17"/>
      <c r="J35" s="17"/>
      <c r="K35" s="13">
        <f>IF(H35=0, 0,#REF!- H35)</f>
        <v>0</v>
      </c>
    </row>
    <row r="36" spans="1:11" x14ac:dyDescent="0.25">
      <c r="A36" s="100">
        <f t="shared" si="1"/>
        <v>2048</v>
      </c>
      <c r="B36" s="104"/>
      <c r="C36" s="15"/>
      <c r="D36" s="16"/>
      <c r="E36" s="17"/>
      <c r="F36" s="13">
        <f t="shared" si="0"/>
        <v>0</v>
      </c>
      <c r="G36" s="104"/>
      <c r="H36" s="15"/>
      <c r="I36" s="17"/>
      <c r="J36" s="17"/>
      <c r="K36" s="13">
        <f>IF(H36=0, 0,#REF!- H36)</f>
        <v>0</v>
      </c>
    </row>
    <row r="37" spans="1:11" x14ac:dyDescent="0.25">
      <c r="A37" s="100">
        <f t="shared" si="1"/>
        <v>2049</v>
      </c>
      <c r="B37" s="104"/>
      <c r="C37" s="15"/>
      <c r="D37" s="16"/>
      <c r="E37" s="17"/>
      <c r="F37" s="13">
        <f t="shared" si="0"/>
        <v>0</v>
      </c>
      <c r="G37" s="104"/>
      <c r="H37" s="15"/>
      <c r="I37" s="17"/>
      <c r="J37" s="17"/>
      <c r="K37" s="13">
        <f>IF(H37=0, 0,#REF!- H37)</f>
        <v>0</v>
      </c>
    </row>
    <row r="38" spans="1:11" ht="15.75" thickBot="1" x14ac:dyDescent="0.3">
      <c r="A38" s="101">
        <f t="shared" si="1"/>
        <v>2050</v>
      </c>
      <c r="B38" s="105"/>
      <c r="C38" s="18"/>
      <c r="D38" s="19"/>
      <c r="E38" s="20"/>
      <c r="F38" s="14">
        <f t="shared" si="0"/>
        <v>0</v>
      </c>
      <c r="G38" s="105"/>
      <c r="H38" s="18"/>
      <c r="I38" s="20"/>
      <c r="J38" s="20"/>
      <c r="K38" s="14">
        <f>IF(H38=0, 0,#REF!- H38)</f>
        <v>0</v>
      </c>
    </row>
    <row r="39" spans="1:11" x14ac:dyDescent="0.25">
      <c r="A39" s="102" t="s">
        <v>12</v>
      </c>
    </row>
    <row r="41" spans="1:11" x14ac:dyDescent="0.25">
      <c r="A41" s="1" t="s">
        <v>13</v>
      </c>
    </row>
    <row r="43" spans="1:11" x14ac:dyDescent="0.25">
      <c r="B43" s="6" t="s">
        <v>14</v>
      </c>
      <c r="C43" s="24">
        <f>SUMIFS(F13:F38,A13:A38,"&lt;=2030")</f>
        <v>0</v>
      </c>
      <c r="D43" t="s">
        <v>15</v>
      </c>
    </row>
    <row r="44" spans="1:11" x14ac:dyDescent="0.25">
      <c r="B44" s="6" t="s">
        <v>16</v>
      </c>
      <c r="C44" s="24">
        <f>SUMIFS(F13:F38,A13:A38,"&lt;=2050")</f>
        <v>0</v>
      </c>
      <c r="D44" t="s">
        <v>15</v>
      </c>
    </row>
    <row r="46" spans="1:11" x14ac:dyDescent="0.25">
      <c r="B46" s="23" t="s">
        <v>17</v>
      </c>
      <c r="C46" s="24">
        <f>SUMIFS(K13:K38,A13:A38,"&lt;=2030")</f>
        <v>0</v>
      </c>
      <c r="D46" t="s">
        <v>15</v>
      </c>
    </row>
    <row r="47" spans="1:11" x14ac:dyDescent="0.25">
      <c r="B47" s="23" t="s">
        <v>18</v>
      </c>
      <c r="C47" s="24">
        <f>SUMIFS(K13:K38,A13:A38,"&lt;=2050")</f>
        <v>0</v>
      </c>
      <c r="D47" t="s">
        <v>15</v>
      </c>
    </row>
  </sheetData>
  <mergeCells count="3">
    <mergeCell ref="A11:A12"/>
    <mergeCell ref="B11:F11"/>
    <mergeCell ref="G11:K11"/>
  </mergeCells>
  <pageMargins left="0.7" right="0.7" top="0.75" bottom="0.75" header="0.3" footer="0.3"/>
  <pageSetup scale="64" orientation="landscape" verticalDpi="597"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077FB-5A2D-491A-B86B-FC8C05D56C66}">
  <sheetPr>
    <pageSetUpPr fitToPage="1"/>
  </sheetPr>
  <dimension ref="A1:E55"/>
  <sheetViews>
    <sheetView tabSelected="1" topLeftCell="A15" workbookViewId="0">
      <selection activeCell="F37" sqref="F37"/>
    </sheetView>
  </sheetViews>
  <sheetFormatPr defaultColWidth="8.85546875" defaultRowHeight="15" x14ac:dyDescent="0.25"/>
  <cols>
    <col min="1" max="1" width="25.7109375" customWidth="1"/>
    <col min="2" max="5" width="30.7109375" customWidth="1"/>
    <col min="6" max="9" width="20.7109375" customWidth="1"/>
  </cols>
  <sheetData>
    <row r="1" spans="1:4" ht="18.75" x14ac:dyDescent="0.3">
      <c r="B1" s="2" t="s">
        <v>19</v>
      </c>
    </row>
    <row r="2" spans="1:4" ht="15.75" x14ac:dyDescent="0.25">
      <c r="B2" s="46" t="s">
        <v>1</v>
      </c>
    </row>
    <row r="3" spans="1:4" ht="15.75" x14ac:dyDescent="0.25">
      <c r="B3" s="46"/>
    </row>
    <row r="7" spans="1:4" x14ac:dyDescent="0.25">
      <c r="A7" s="1" t="s">
        <v>20</v>
      </c>
      <c r="C7" s="21"/>
      <c r="D7" t="s">
        <v>21</v>
      </c>
    </row>
    <row r="10" spans="1:4" x14ac:dyDescent="0.25">
      <c r="A10" s="1" t="s">
        <v>22</v>
      </c>
      <c r="C10" s="21"/>
      <c r="D10" t="s">
        <v>21</v>
      </c>
    </row>
    <row r="13" spans="1:4" x14ac:dyDescent="0.25">
      <c r="A13" s="1" t="s">
        <v>23</v>
      </c>
      <c r="C13" s="25"/>
      <c r="D13" t="s">
        <v>24</v>
      </c>
    </row>
    <row r="14" spans="1:4" x14ac:dyDescent="0.25">
      <c r="C14" s="26"/>
      <c r="D14" t="s">
        <v>25</v>
      </c>
    </row>
    <row r="16" spans="1:4" x14ac:dyDescent="0.25">
      <c r="A16" s="1" t="s">
        <v>26</v>
      </c>
      <c r="C16" s="27">
        <v>2025</v>
      </c>
    </row>
    <row r="17" spans="1:5" x14ac:dyDescent="0.25">
      <c r="A17" s="1"/>
      <c r="C17" s="9"/>
    </row>
    <row r="18" spans="1:5" ht="15.75" thickBot="1" x14ac:dyDescent="0.3"/>
    <row r="19" spans="1:5" ht="60" x14ac:dyDescent="0.25">
      <c r="A19" s="120" t="s">
        <v>27</v>
      </c>
      <c r="B19" s="113" t="s">
        <v>166</v>
      </c>
      <c r="C19" s="108" t="s">
        <v>167</v>
      </c>
      <c r="D19" s="119" t="s">
        <v>168</v>
      </c>
      <c r="E19" s="109" t="s">
        <v>169</v>
      </c>
    </row>
    <row r="20" spans="1:5" s="4" customFormat="1" ht="30.75" thickBot="1" x14ac:dyDescent="0.3">
      <c r="A20" s="121"/>
      <c r="B20" s="103" t="s">
        <v>28</v>
      </c>
      <c r="C20" s="110" t="s">
        <v>28</v>
      </c>
      <c r="D20" s="103" t="s">
        <v>29</v>
      </c>
      <c r="E20" s="116" t="s">
        <v>29</v>
      </c>
    </row>
    <row r="21" spans="1:5" ht="15.75" thickTop="1" x14ac:dyDescent="0.25">
      <c r="A21" s="28">
        <f>C16</f>
        <v>2025</v>
      </c>
      <c r="B21" s="114"/>
      <c r="C21" s="111"/>
      <c r="D21" s="114"/>
      <c r="E21" s="117"/>
    </row>
    <row r="22" spans="1:5" x14ac:dyDescent="0.25">
      <c r="A22" s="28">
        <f t="shared" ref="A22:A46" si="0">A21+1</f>
        <v>2026</v>
      </c>
      <c r="B22" s="114"/>
      <c r="C22" s="111"/>
      <c r="D22" s="114"/>
      <c r="E22" s="117"/>
    </row>
    <row r="23" spans="1:5" x14ac:dyDescent="0.25">
      <c r="A23" s="28">
        <f t="shared" si="0"/>
        <v>2027</v>
      </c>
      <c r="B23" s="114"/>
      <c r="C23" s="111"/>
      <c r="D23" s="114"/>
      <c r="E23" s="117"/>
    </row>
    <row r="24" spans="1:5" x14ac:dyDescent="0.25">
      <c r="A24" s="28">
        <f t="shared" si="0"/>
        <v>2028</v>
      </c>
      <c r="B24" s="114"/>
      <c r="C24" s="111"/>
      <c r="D24" s="114"/>
      <c r="E24" s="117"/>
    </row>
    <row r="25" spans="1:5" x14ac:dyDescent="0.25">
      <c r="A25" s="28">
        <f t="shared" si="0"/>
        <v>2029</v>
      </c>
      <c r="B25" s="114"/>
      <c r="C25" s="111"/>
      <c r="D25" s="114"/>
      <c r="E25" s="117"/>
    </row>
    <row r="26" spans="1:5" x14ac:dyDescent="0.25">
      <c r="A26" s="28">
        <f t="shared" si="0"/>
        <v>2030</v>
      </c>
      <c r="B26" s="114"/>
      <c r="C26" s="111"/>
      <c r="D26" s="114"/>
      <c r="E26" s="117"/>
    </row>
    <row r="27" spans="1:5" x14ac:dyDescent="0.25">
      <c r="A27" s="28">
        <f t="shared" si="0"/>
        <v>2031</v>
      </c>
      <c r="B27" s="114"/>
      <c r="C27" s="111"/>
      <c r="D27" s="114"/>
      <c r="E27" s="117"/>
    </row>
    <row r="28" spans="1:5" x14ac:dyDescent="0.25">
      <c r="A28" s="28">
        <f t="shared" si="0"/>
        <v>2032</v>
      </c>
      <c r="B28" s="114"/>
      <c r="C28" s="111"/>
      <c r="D28" s="114"/>
      <c r="E28" s="117"/>
    </row>
    <row r="29" spans="1:5" x14ac:dyDescent="0.25">
      <c r="A29" s="28">
        <f t="shared" si="0"/>
        <v>2033</v>
      </c>
      <c r="B29" s="114"/>
      <c r="C29" s="111"/>
      <c r="D29" s="114"/>
      <c r="E29" s="117"/>
    </row>
    <row r="30" spans="1:5" x14ac:dyDescent="0.25">
      <c r="A30" s="28">
        <f t="shared" si="0"/>
        <v>2034</v>
      </c>
      <c r="B30" s="114"/>
      <c r="C30" s="111"/>
      <c r="D30" s="114"/>
      <c r="E30" s="117"/>
    </row>
    <row r="31" spans="1:5" x14ac:dyDescent="0.25">
      <c r="A31" s="28">
        <f t="shared" si="0"/>
        <v>2035</v>
      </c>
      <c r="B31" s="114"/>
      <c r="C31" s="111"/>
      <c r="D31" s="114"/>
      <c r="E31" s="117"/>
    </row>
    <row r="32" spans="1:5" x14ac:dyDescent="0.25">
      <c r="A32" s="28">
        <f t="shared" si="0"/>
        <v>2036</v>
      </c>
      <c r="B32" s="114"/>
      <c r="C32" s="111"/>
      <c r="D32" s="114"/>
      <c r="E32" s="117"/>
    </row>
    <row r="33" spans="1:5" x14ac:dyDescent="0.25">
      <c r="A33" s="28">
        <f t="shared" si="0"/>
        <v>2037</v>
      </c>
      <c r="B33" s="114"/>
      <c r="C33" s="111"/>
      <c r="D33" s="114"/>
      <c r="E33" s="117"/>
    </row>
    <row r="34" spans="1:5" x14ac:dyDescent="0.25">
      <c r="A34" s="28">
        <f t="shared" si="0"/>
        <v>2038</v>
      </c>
      <c r="B34" s="114"/>
      <c r="C34" s="111"/>
      <c r="D34" s="114"/>
      <c r="E34" s="117"/>
    </row>
    <row r="35" spans="1:5" x14ac:dyDescent="0.25">
      <c r="A35" s="28">
        <f t="shared" si="0"/>
        <v>2039</v>
      </c>
      <c r="B35" s="114"/>
      <c r="C35" s="111"/>
      <c r="D35" s="114"/>
      <c r="E35" s="117"/>
    </row>
    <row r="36" spans="1:5" x14ac:dyDescent="0.25">
      <c r="A36" s="28">
        <f t="shared" si="0"/>
        <v>2040</v>
      </c>
      <c r="B36" s="114"/>
      <c r="C36" s="111"/>
      <c r="D36" s="114"/>
      <c r="E36" s="117"/>
    </row>
    <row r="37" spans="1:5" x14ac:dyDescent="0.25">
      <c r="A37" s="28">
        <f t="shared" si="0"/>
        <v>2041</v>
      </c>
      <c r="B37" s="114"/>
      <c r="C37" s="111"/>
      <c r="D37" s="114"/>
      <c r="E37" s="117"/>
    </row>
    <row r="38" spans="1:5" x14ac:dyDescent="0.25">
      <c r="A38" s="28">
        <f t="shared" si="0"/>
        <v>2042</v>
      </c>
      <c r="B38" s="114"/>
      <c r="C38" s="111"/>
      <c r="D38" s="114"/>
      <c r="E38" s="117"/>
    </row>
    <row r="39" spans="1:5" x14ac:dyDescent="0.25">
      <c r="A39" s="28">
        <f t="shared" si="0"/>
        <v>2043</v>
      </c>
      <c r="B39" s="114"/>
      <c r="C39" s="111"/>
      <c r="D39" s="114"/>
      <c r="E39" s="117"/>
    </row>
    <row r="40" spans="1:5" x14ac:dyDescent="0.25">
      <c r="A40" s="28">
        <f t="shared" si="0"/>
        <v>2044</v>
      </c>
      <c r="B40" s="114"/>
      <c r="C40" s="111"/>
      <c r="D40" s="114"/>
      <c r="E40" s="117"/>
    </row>
    <row r="41" spans="1:5" x14ac:dyDescent="0.25">
      <c r="A41" s="28">
        <f t="shared" si="0"/>
        <v>2045</v>
      </c>
      <c r="B41" s="114"/>
      <c r="C41" s="111"/>
      <c r="D41" s="114"/>
      <c r="E41" s="117"/>
    </row>
    <row r="42" spans="1:5" x14ac:dyDescent="0.25">
      <c r="A42" s="28">
        <f t="shared" si="0"/>
        <v>2046</v>
      </c>
      <c r="B42" s="114"/>
      <c r="C42" s="111"/>
      <c r="D42" s="114"/>
      <c r="E42" s="117"/>
    </row>
    <row r="43" spans="1:5" x14ac:dyDescent="0.25">
      <c r="A43" s="28">
        <f t="shared" si="0"/>
        <v>2047</v>
      </c>
      <c r="B43" s="114"/>
      <c r="C43" s="111"/>
      <c r="D43" s="114"/>
      <c r="E43" s="117"/>
    </row>
    <row r="44" spans="1:5" x14ac:dyDescent="0.25">
      <c r="A44" s="28">
        <f t="shared" si="0"/>
        <v>2048</v>
      </c>
      <c r="B44" s="114"/>
      <c r="C44" s="111"/>
      <c r="D44" s="114"/>
      <c r="E44" s="117"/>
    </row>
    <row r="45" spans="1:5" x14ac:dyDescent="0.25">
      <c r="A45" s="28">
        <f t="shared" si="0"/>
        <v>2049</v>
      </c>
      <c r="B45" s="114"/>
      <c r="C45" s="111"/>
      <c r="D45" s="114"/>
      <c r="E45" s="117"/>
    </row>
    <row r="46" spans="1:5" ht="15.75" thickBot="1" x14ac:dyDescent="0.3">
      <c r="A46" s="29">
        <f t="shared" si="0"/>
        <v>2050</v>
      </c>
      <c r="B46" s="115"/>
      <c r="C46" s="112"/>
      <c r="D46" s="115"/>
      <c r="E46" s="118"/>
    </row>
    <row r="47" spans="1:5" x14ac:dyDescent="0.25">
      <c r="A47" s="102" t="s">
        <v>12</v>
      </c>
    </row>
    <row r="49" spans="1:4" x14ac:dyDescent="0.25">
      <c r="A49" s="1" t="s">
        <v>30</v>
      </c>
    </row>
    <row r="51" spans="1:4" x14ac:dyDescent="0.25">
      <c r="B51" s="6" t="s">
        <v>14</v>
      </c>
      <c r="C51" s="24">
        <f>SUMIFS(B21:B46, A21:A46,"&lt;=2030")</f>
        <v>0</v>
      </c>
      <c r="D51" t="s">
        <v>15</v>
      </c>
    </row>
    <row r="52" spans="1:4" x14ac:dyDescent="0.25">
      <c r="B52" s="6" t="s">
        <v>31</v>
      </c>
      <c r="C52" s="24">
        <f>SUMIFS(C21:C46, A21:A46,"&lt;=2030")</f>
        <v>0</v>
      </c>
      <c r="D52" t="s">
        <v>15</v>
      </c>
    </row>
    <row r="53" spans="1:4" x14ac:dyDescent="0.25">
      <c r="C53" s="3"/>
    </row>
    <row r="54" spans="1:4" x14ac:dyDescent="0.25">
      <c r="B54" s="6" t="s">
        <v>16</v>
      </c>
      <c r="C54" s="24">
        <f>SUMIFS(B21:B46, A21:A46,"&lt;=2050")</f>
        <v>0</v>
      </c>
      <c r="D54" t="s">
        <v>15</v>
      </c>
    </row>
    <row r="55" spans="1:4" x14ac:dyDescent="0.25">
      <c r="B55" s="6" t="s">
        <v>32</v>
      </c>
      <c r="C55" s="24">
        <f>SUMIFS(C21:C46, A21:A46,"&lt;=2050")</f>
        <v>0</v>
      </c>
      <c r="D55" t="s">
        <v>15</v>
      </c>
    </row>
  </sheetData>
  <mergeCells count="1">
    <mergeCell ref="A19:A20"/>
  </mergeCells>
  <pageMargins left="0.7" right="0.7" top="0.75" bottom="0.75" header="0.3" footer="0.3"/>
  <pageSetup scale="61" orientation="landscape" verticalDpi="597"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FD8E01-66C4-4072-836B-E93156E7F59E}">
          <x14:formula1>
            <xm:f>Sheet1!$B$4:$B$20</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6014-0284-42CC-A1BE-A1BA5C99F2F6}">
  <dimension ref="A1:R79"/>
  <sheetViews>
    <sheetView showGridLines="0" topLeftCell="A51" workbookViewId="0">
      <selection activeCell="I52" sqref="I52"/>
    </sheetView>
  </sheetViews>
  <sheetFormatPr defaultColWidth="9.140625" defaultRowHeight="12.75" x14ac:dyDescent="0.25"/>
  <cols>
    <col min="1" max="1" width="3.7109375" style="33" customWidth="1"/>
    <col min="2" max="2" width="20.7109375" style="33" customWidth="1"/>
    <col min="3" max="3" width="14.28515625" style="33" customWidth="1"/>
    <col min="4" max="4" width="14.140625" style="33" customWidth="1"/>
    <col min="5" max="8" width="11.42578125" style="33" customWidth="1"/>
    <col min="9" max="11" width="13.28515625" style="33" customWidth="1"/>
    <col min="12" max="12" width="10.85546875" style="33" customWidth="1"/>
    <col min="13" max="16384" width="9.140625" style="33"/>
  </cols>
  <sheetData>
    <row r="1" spans="2:10" s="31" customFormat="1" ht="18" x14ac:dyDescent="0.25">
      <c r="B1" s="30" t="s">
        <v>114</v>
      </c>
    </row>
    <row r="2" spans="2:10" s="31" customFormat="1" ht="62.25" customHeight="1" x14ac:dyDescent="0.25">
      <c r="B2" s="136" t="s">
        <v>33</v>
      </c>
      <c r="C2" s="137"/>
      <c r="D2" s="137"/>
      <c r="E2" s="137"/>
      <c r="F2" s="137"/>
      <c r="G2" s="137"/>
      <c r="H2" s="137"/>
      <c r="I2" s="137"/>
      <c r="J2" s="137"/>
    </row>
    <row r="3" spans="2:10" s="31" customFormat="1" x14ac:dyDescent="0.25"/>
    <row r="4" spans="2:10" s="31" customFormat="1" ht="16.5" thickBot="1" x14ac:dyDescent="0.3">
      <c r="B4" s="38" t="s">
        <v>34</v>
      </c>
      <c r="E4" s="33"/>
    </row>
    <row r="5" spans="2:10" s="31" customFormat="1" ht="18.75" customHeight="1" thickBot="1" x14ac:dyDescent="0.3">
      <c r="B5" s="56" t="s">
        <v>35</v>
      </c>
      <c r="C5" s="57" t="s">
        <v>36</v>
      </c>
      <c r="D5" s="32"/>
      <c r="E5" s="33"/>
      <c r="F5" s="32"/>
    </row>
    <row r="6" spans="2:10" s="31" customFormat="1" ht="16.5" thickTop="1" x14ac:dyDescent="0.25">
      <c r="B6" s="89" t="s">
        <v>37</v>
      </c>
      <c r="C6" s="75">
        <v>1</v>
      </c>
      <c r="D6" s="34"/>
      <c r="E6" s="33"/>
      <c r="F6" s="33"/>
    </row>
    <row r="7" spans="2:10" s="31" customFormat="1" ht="15.75" x14ac:dyDescent="0.25">
      <c r="B7" s="90" t="s">
        <v>38</v>
      </c>
      <c r="C7" s="91">
        <v>28</v>
      </c>
      <c r="D7" s="33"/>
      <c r="E7" s="33"/>
      <c r="F7" s="33"/>
    </row>
    <row r="8" spans="2:10" s="31" customFormat="1" ht="15.75" x14ac:dyDescent="0.25">
      <c r="B8" s="92" t="s">
        <v>39</v>
      </c>
      <c r="C8" s="93">
        <v>265</v>
      </c>
      <c r="D8" s="33"/>
      <c r="E8" s="33"/>
      <c r="F8" s="33"/>
    </row>
    <row r="9" spans="2:10" s="31" customFormat="1" x14ac:dyDescent="0.25">
      <c r="B9" s="48"/>
      <c r="C9" s="47"/>
      <c r="D9" s="33"/>
      <c r="E9" s="33"/>
      <c r="F9" s="33"/>
    </row>
    <row r="10" spans="2:10" s="31" customFormat="1" ht="13.5" thickBot="1" x14ac:dyDescent="0.3">
      <c r="B10" s="49"/>
      <c r="C10" s="50"/>
      <c r="D10" s="34"/>
      <c r="E10" s="33"/>
      <c r="F10" s="33"/>
    </row>
    <row r="11" spans="2:10" s="31" customFormat="1" x14ac:dyDescent="0.25">
      <c r="B11" s="106" t="s">
        <v>118</v>
      </c>
      <c r="C11" s="36"/>
      <c r="D11" s="34"/>
      <c r="E11" s="33"/>
      <c r="F11" s="33"/>
    </row>
    <row r="12" spans="2:10" s="31" customFormat="1" x14ac:dyDescent="0.25">
      <c r="B12" s="35"/>
      <c r="E12" s="37"/>
    </row>
    <row r="13" spans="2:10" s="31" customFormat="1" ht="16.5" thickBot="1" x14ac:dyDescent="0.3">
      <c r="B13" s="38" t="s">
        <v>40</v>
      </c>
      <c r="E13" s="37"/>
    </row>
    <row r="14" spans="2:10" s="31" customFormat="1" ht="26.25" thickBot="1" x14ac:dyDescent="0.3">
      <c r="B14" s="54" t="s">
        <v>41</v>
      </c>
      <c r="C14" s="55" t="s">
        <v>42</v>
      </c>
      <c r="D14" s="55" t="s">
        <v>43</v>
      </c>
      <c r="E14" s="146" t="s">
        <v>44</v>
      </c>
      <c r="F14" s="146"/>
      <c r="G14" s="146"/>
      <c r="H14" s="164"/>
    </row>
    <row r="15" spans="2:10" s="31" customFormat="1" ht="16.5" thickTop="1" x14ac:dyDescent="0.25">
      <c r="B15" s="89" t="s">
        <v>45</v>
      </c>
      <c r="C15" s="74">
        <v>2.681</v>
      </c>
      <c r="D15" s="74" t="s">
        <v>46</v>
      </c>
      <c r="E15" s="171" t="s">
        <v>116</v>
      </c>
      <c r="F15" s="171"/>
      <c r="G15" s="171"/>
      <c r="H15" s="172"/>
    </row>
    <row r="16" spans="2:10" s="31" customFormat="1" ht="15.75" x14ac:dyDescent="0.25">
      <c r="B16" s="90" t="s">
        <v>47</v>
      </c>
      <c r="C16" s="94">
        <v>7.7999999999999999E-5</v>
      </c>
      <c r="D16" s="95" t="s">
        <v>46</v>
      </c>
      <c r="E16" s="169" t="s">
        <v>116</v>
      </c>
      <c r="F16" s="169"/>
      <c r="G16" s="169"/>
      <c r="H16" s="170"/>
    </row>
    <row r="17" spans="1:11" s="31" customFormat="1" ht="15.75" x14ac:dyDescent="0.25">
      <c r="B17" s="90" t="s">
        <v>48</v>
      </c>
      <c r="C17" s="94">
        <v>2.0000000000000002E-5</v>
      </c>
      <c r="D17" s="95" t="s">
        <v>46</v>
      </c>
      <c r="E17" s="169" t="s">
        <v>116</v>
      </c>
      <c r="F17" s="169"/>
      <c r="G17" s="169"/>
      <c r="H17" s="170"/>
    </row>
    <row r="18" spans="1:11" s="31" customFormat="1" x14ac:dyDescent="0.25">
      <c r="B18" s="51"/>
      <c r="C18" s="52"/>
      <c r="D18" s="52"/>
      <c r="E18" s="167"/>
      <c r="F18" s="167"/>
      <c r="G18" s="167"/>
      <c r="H18" s="168"/>
    </row>
    <row r="19" spans="1:11" s="31" customFormat="1" x14ac:dyDescent="0.25">
      <c r="B19" s="51"/>
      <c r="C19" s="52"/>
      <c r="D19" s="52"/>
      <c r="E19" s="167"/>
      <c r="F19" s="167"/>
      <c r="G19" s="167"/>
      <c r="H19" s="168"/>
    </row>
    <row r="20" spans="1:11" s="31" customFormat="1" ht="13.5" thickBot="1" x14ac:dyDescent="0.3">
      <c r="B20" s="49"/>
      <c r="C20" s="53"/>
      <c r="D20" s="53"/>
      <c r="E20" s="165"/>
      <c r="F20" s="165"/>
      <c r="G20" s="165"/>
      <c r="H20" s="166"/>
    </row>
    <row r="21" spans="1:11" s="31" customFormat="1" x14ac:dyDescent="0.25">
      <c r="B21" s="35"/>
      <c r="E21" s="37"/>
    </row>
    <row r="22" spans="1:11" s="31" customFormat="1" ht="16.5" thickBot="1" x14ac:dyDescent="0.3">
      <c r="B22" s="38" t="s">
        <v>162</v>
      </c>
      <c r="E22" s="37"/>
    </row>
    <row r="23" spans="1:11" ht="71.099999999999994" customHeight="1" thickBot="1" x14ac:dyDescent="0.3">
      <c r="A23" s="39"/>
      <c r="B23" s="59" t="s">
        <v>49</v>
      </c>
      <c r="C23" s="138" t="s">
        <v>50</v>
      </c>
      <c r="D23" s="139"/>
      <c r="E23" s="139"/>
      <c r="F23" s="139"/>
      <c r="G23" s="139"/>
      <c r="H23" s="139"/>
      <c r="I23" s="128" t="s">
        <v>51</v>
      </c>
      <c r="J23" s="128"/>
      <c r="K23" s="129"/>
    </row>
    <row r="24" spans="1:11" ht="73.5" customHeight="1" thickTop="1" x14ac:dyDescent="0.25">
      <c r="A24" s="39"/>
      <c r="B24" s="96" t="s">
        <v>52</v>
      </c>
      <c r="C24" s="140" t="s">
        <v>53</v>
      </c>
      <c r="D24" s="141"/>
      <c r="E24" s="141"/>
      <c r="F24" s="141"/>
      <c r="G24" s="141"/>
      <c r="H24" s="141"/>
      <c r="I24" s="130" t="s">
        <v>117</v>
      </c>
      <c r="J24" s="130"/>
      <c r="K24" s="131"/>
    </row>
    <row r="25" spans="1:11" ht="21" customHeight="1" x14ac:dyDescent="0.25">
      <c r="A25" s="39"/>
      <c r="B25" s="44" t="s">
        <v>54</v>
      </c>
      <c r="C25" s="142"/>
      <c r="D25" s="143"/>
      <c r="E25" s="143"/>
      <c r="F25" s="143"/>
      <c r="G25" s="143"/>
      <c r="H25" s="143"/>
      <c r="I25" s="132"/>
      <c r="J25" s="132"/>
      <c r="K25" s="133"/>
    </row>
    <row r="26" spans="1:11" ht="21" customHeight="1" x14ac:dyDescent="0.25">
      <c r="A26" s="39"/>
      <c r="B26" s="44" t="s">
        <v>55</v>
      </c>
      <c r="C26" s="142"/>
      <c r="D26" s="143"/>
      <c r="E26" s="143"/>
      <c r="F26" s="143"/>
      <c r="G26" s="143"/>
      <c r="H26" s="143"/>
      <c r="I26" s="132"/>
      <c r="J26" s="132"/>
      <c r="K26" s="133"/>
    </row>
    <row r="27" spans="1:11" ht="21" customHeight="1" thickBot="1" x14ac:dyDescent="0.3">
      <c r="A27" s="39"/>
      <c r="B27" s="45" t="s">
        <v>56</v>
      </c>
      <c r="C27" s="144"/>
      <c r="D27" s="145"/>
      <c r="E27" s="145"/>
      <c r="F27" s="145"/>
      <c r="G27" s="145"/>
      <c r="H27" s="145"/>
      <c r="I27" s="134"/>
      <c r="J27" s="134"/>
      <c r="K27" s="135"/>
    </row>
    <row r="28" spans="1:11" s="31" customFormat="1" x14ac:dyDescent="0.25">
      <c r="B28" s="35"/>
      <c r="E28" s="37"/>
    </row>
    <row r="29" spans="1:11" s="31" customFormat="1" ht="15.75" x14ac:dyDescent="0.25">
      <c r="B29" s="40" t="s">
        <v>163</v>
      </c>
      <c r="C29" s="41"/>
      <c r="D29" s="41"/>
      <c r="E29" s="41"/>
      <c r="F29" s="41"/>
      <c r="G29" s="33"/>
      <c r="H29" s="33"/>
    </row>
    <row r="30" spans="1:11" ht="13.5" thickBot="1" x14ac:dyDescent="0.3">
      <c r="B30" s="41" t="s">
        <v>57</v>
      </c>
      <c r="C30" s="41"/>
      <c r="D30" s="41"/>
      <c r="E30" s="41"/>
      <c r="F30" s="41"/>
    </row>
    <row r="31" spans="1:11" ht="23.25" customHeight="1" thickBot="1" x14ac:dyDescent="0.3">
      <c r="B31" s="62" t="s">
        <v>58</v>
      </c>
      <c r="C31" s="63" t="s">
        <v>59</v>
      </c>
      <c r="D31" s="57" t="s">
        <v>60</v>
      </c>
      <c r="F31" s="41"/>
    </row>
    <row r="32" spans="1:11" ht="27" customHeight="1" thickTop="1" x14ac:dyDescent="0.25">
      <c r="B32" s="73" t="s">
        <v>61</v>
      </c>
      <c r="C32" s="74">
        <v>100</v>
      </c>
      <c r="D32" s="75" t="s">
        <v>62</v>
      </c>
      <c r="F32" s="41"/>
    </row>
    <row r="33" spans="2:6" ht="20.25" customHeight="1" thickBot="1" x14ac:dyDescent="0.3">
      <c r="B33" s="76" t="s">
        <v>63</v>
      </c>
      <c r="C33" s="77">
        <v>10</v>
      </c>
      <c r="D33" s="78" t="s">
        <v>64</v>
      </c>
      <c r="F33" s="41"/>
    </row>
    <row r="34" spans="2:6" ht="4.5" customHeight="1" thickBot="1" x14ac:dyDescent="0.3">
      <c r="B34" s="60"/>
      <c r="C34" s="61"/>
      <c r="D34" s="61"/>
      <c r="F34" s="41"/>
    </row>
    <row r="35" spans="2:6" ht="20.25" customHeight="1" thickBot="1" x14ac:dyDescent="0.3">
      <c r="B35" s="54" t="s">
        <v>65</v>
      </c>
      <c r="C35" s="63" t="s">
        <v>59</v>
      </c>
      <c r="D35" s="57" t="s">
        <v>43</v>
      </c>
      <c r="F35" s="41"/>
    </row>
    <row r="36" spans="2:6" ht="20.25" customHeight="1" thickTop="1" x14ac:dyDescent="0.25">
      <c r="B36" s="79" t="s">
        <v>37</v>
      </c>
      <c r="C36" s="80">
        <f>C32*C33*C15</f>
        <v>2681</v>
      </c>
      <c r="D36" s="75" t="s">
        <v>66</v>
      </c>
      <c r="F36" s="41"/>
    </row>
    <row r="37" spans="2:6" ht="20.25" customHeight="1" x14ac:dyDescent="0.25">
      <c r="B37" s="82" t="s">
        <v>38</v>
      </c>
      <c r="C37" s="83">
        <f>C32*C33*C16</f>
        <v>7.8E-2</v>
      </c>
      <c r="D37" s="91" t="s">
        <v>66</v>
      </c>
      <c r="F37" s="41"/>
    </row>
    <row r="38" spans="2:6" ht="20.25" customHeight="1" x14ac:dyDescent="0.25">
      <c r="B38" s="97" t="s">
        <v>39</v>
      </c>
      <c r="C38" s="83">
        <f>C32*C33*C17</f>
        <v>0.02</v>
      </c>
      <c r="D38" s="91" t="s">
        <v>66</v>
      </c>
      <c r="F38" s="41"/>
    </row>
    <row r="39" spans="2:6" ht="20.25" customHeight="1" thickBot="1" x14ac:dyDescent="0.3">
      <c r="B39" s="85" t="s">
        <v>67</v>
      </c>
      <c r="C39" s="86">
        <f>C36+C37*C7+C38*C8</f>
        <v>2688.4840000000004</v>
      </c>
      <c r="D39" s="78" t="s">
        <v>68</v>
      </c>
      <c r="F39" s="41"/>
    </row>
    <row r="40" spans="2:6" x14ac:dyDescent="0.25">
      <c r="B40" s="41"/>
      <c r="C40" s="41"/>
      <c r="D40" s="41"/>
      <c r="E40" s="41"/>
      <c r="F40" s="41"/>
    </row>
    <row r="41" spans="2:6" s="31" customFormat="1" x14ac:dyDescent="0.25">
      <c r="B41" s="41" t="s">
        <v>69</v>
      </c>
    </row>
    <row r="42" spans="2:6" s="31" customFormat="1" x14ac:dyDescent="0.25">
      <c r="B42" s="88" t="s">
        <v>70</v>
      </c>
    </row>
    <row r="43" spans="2:6" s="31" customFormat="1" x14ac:dyDescent="0.25">
      <c r="B43" s="41"/>
    </row>
    <row r="44" spans="2:6" s="31" customFormat="1" ht="12" customHeight="1" x14ac:dyDescent="0.25">
      <c r="B44" s="41" t="s">
        <v>71</v>
      </c>
    </row>
    <row r="45" spans="2:6" s="31" customFormat="1" ht="12" customHeight="1" x14ac:dyDescent="0.25">
      <c r="B45" s="88" t="s">
        <v>70</v>
      </c>
    </row>
    <row r="46" spans="2:6" s="31" customFormat="1" x14ac:dyDescent="0.25">
      <c r="B46" s="41"/>
    </row>
    <row r="47" spans="2:6" x14ac:dyDescent="0.25">
      <c r="B47" s="41" t="s">
        <v>72</v>
      </c>
    </row>
    <row r="48" spans="2:6" x14ac:dyDescent="0.25">
      <c r="B48" s="88" t="s">
        <v>70</v>
      </c>
    </row>
    <row r="50" spans="1:18" s="31" customFormat="1" ht="16.5" thickBot="1" x14ac:dyDescent="0.3">
      <c r="B50" s="38" t="s">
        <v>164</v>
      </c>
      <c r="E50" s="37"/>
    </row>
    <row r="51" spans="1:18" ht="85.5" customHeight="1" thickBot="1" x14ac:dyDescent="0.3">
      <c r="A51" s="39"/>
      <c r="B51" s="59" t="s">
        <v>73</v>
      </c>
      <c r="C51" s="138" t="s">
        <v>50</v>
      </c>
      <c r="D51" s="139"/>
      <c r="E51" s="139"/>
      <c r="F51" s="139"/>
      <c r="G51" s="139"/>
      <c r="H51" s="139"/>
      <c r="I51" s="55" t="s">
        <v>74</v>
      </c>
      <c r="J51" s="146" t="s">
        <v>75</v>
      </c>
      <c r="K51" s="146"/>
      <c r="L51" s="146"/>
      <c r="M51" s="146"/>
      <c r="N51" s="146"/>
      <c r="O51" s="146"/>
      <c r="P51" s="128" t="s">
        <v>51</v>
      </c>
      <c r="Q51" s="128"/>
      <c r="R51" s="129"/>
    </row>
    <row r="52" spans="1:18" ht="75.75" customHeight="1" thickTop="1" x14ac:dyDescent="0.25">
      <c r="A52" s="39"/>
      <c r="B52" s="98" t="s">
        <v>76</v>
      </c>
      <c r="C52" s="140" t="s">
        <v>77</v>
      </c>
      <c r="D52" s="141"/>
      <c r="E52" s="141"/>
      <c r="F52" s="141"/>
      <c r="G52" s="141"/>
      <c r="H52" s="141"/>
      <c r="I52" s="99" t="s">
        <v>78</v>
      </c>
      <c r="J52" s="147" t="s">
        <v>79</v>
      </c>
      <c r="K52" s="147"/>
      <c r="L52" s="147"/>
      <c r="M52" s="147"/>
      <c r="N52" s="147"/>
      <c r="O52" s="147"/>
      <c r="P52" s="130" t="s">
        <v>117</v>
      </c>
      <c r="Q52" s="130"/>
      <c r="R52" s="131"/>
    </row>
    <row r="53" spans="1:18" ht="21" customHeight="1" x14ac:dyDescent="0.25">
      <c r="A53" s="39"/>
      <c r="B53" s="42" t="s">
        <v>80</v>
      </c>
      <c r="C53" s="142"/>
      <c r="D53" s="143"/>
      <c r="E53" s="143"/>
      <c r="F53" s="143"/>
      <c r="G53" s="143"/>
      <c r="H53" s="143"/>
      <c r="I53" s="64"/>
      <c r="J53" s="148"/>
      <c r="K53" s="148"/>
      <c r="L53" s="148"/>
      <c r="M53" s="148"/>
      <c r="N53" s="148"/>
      <c r="O53" s="148"/>
      <c r="P53" s="132"/>
      <c r="Q53" s="132"/>
      <c r="R53" s="133"/>
    </row>
    <row r="54" spans="1:18" ht="21" customHeight="1" x14ac:dyDescent="0.25">
      <c r="A54" s="39"/>
      <c r="B54" s="42" t="s">
        <v>81</v>
      </c>
      <c r="C54" s="142"/>
      <c r="D54" s="143"/>
      <c r="E54" s="143"/>
      <c r="F54" s="143"/>
      <c r="G54" s="143"/>
      <c r="H54" s="143"/>
      <c r="I54" s="52"/>
      <c r="J54" s="160"/>
      <c r="K54" s="161"/>
      <c r="L54" s="161"/>
      <c r="M54" s="161"/>
      <c r="N54" s="161"/>
      <c r="O54" s="161"/>
      <c r="P54" s="132"/>
      <c r="Q54" s="132"/>
      <c r="R54" s="133"/>
    </row>
    <row r="55" spans="1:18" ht="21" customHeight="1" x14ac:dyDescent="0.25">
      <c r="A55" s="39"/>
      <c r="B55" s="42" t="s">
        <v>82</v>
      </c>
      <c r="C55" s="142"/>
      <c r="D55" s="143"/>
      <c r="E55" s="143"/>
      <c r="F55" s="143"/>
      <c r="G55" s="143"/>
      <c r="H55" s="143"/>
      <c r="I55" s="52"/>
      <c r="J55" s="160"/>
      <c r="K55" s="161"/>
      <c r="L55" s="161"/>
      <c r="M55" s="161"/>
      <c r="N55" s="161"/>
      <c r="O55" s="161"/>
      <c r="P55" s="132"/>
      <c r="Q55" s="132"/>
      <c r="R55" s="133"/>
    </row>
    <row r="56" spans="1:18" ht="21" customHeight="1" thickBot="1" x14ac:dyDescent="0.3">
      <c r="A56" s="39"/>
      <c r="B56" s="43" t="s">
        <v>83</v>
      </c>
      <c r="C56" s="144"/>
      <c r="D56" s="145"/>
      <c r="E56" s="145"/>
      <c r="F56" s="145"/>
      <c r="G56" s="145"/>
      <c r="H56" s="145"/>
      <c r="I56" s="53"/>
      <c r="J56" s="162"/>
      <c r="K56" s="163"/>
      <c r="L56" s="163"/>
      <c r="M56" s="163"/>
      <c r="N56" s="163"/>
      <c r="O56" s="163"/>
      <c r="P56" s="134"/>
      <c r="Q56" s="134"/>
      <c r="R56" s="135"/>
    </row>
    <row r="57" spans="1:18" s="31" customFormat="1" x14ac:dyDescent="0.25">
      <c r="B57" s="65"/>
      <c r="C57" s="66"/>
      <c r="D57" s="66"/>
      <c r="E57" s="67"/>
      <c r="F57" s="66"/>
      <c r="G57" s="66"/>
      <c r="H57" s="66"/>
      <c r="I57" s="66"/>
      <c r="J57" s="66"/>
      <c r="K57" s="66"/>
      <c r="L57" s="66"/>
      <c r="M57" s="66"/>
      <c r="N57" s="66"/>
      <c r="O57" s="66"/>
    </row>
    <row r="58" spans="1:18" s="31" customFormat="1" ht="15.75" x14ac:dyDescent="0.25">
      <c r="B58" s="68" t="s">
        <v>165</v>
      </c>
      <c r="C58" s="69"/>
      <c r="D58" s="69"/>
      <c r="E58" s="69"/>
      <c r="F58" s="69"/>
      <c r="G58" s="66"/>
      <c r="H58" s="66"/>
      <c r="I58" s="66"/>
      <c r="J58" s="66"/>
      <c r="K58" s="66"/>
      <c r="L58" s="66"/>
      <c r="M58" s="66"/>
      <c r="N58" s="66"/>
      <c r="O58" s="66"/>
    </row>
    <row r="59" spans="1:18" s="31" customFormat="1" ht="13.5" thickBot="1" x14ac:dyDescent="0.3">
      <c r="B59" s="69" t="s">
        <v>84</v>
      </c>
      <c r="C59" s="69"/>
      <c r="D59" s="69"/>
      <c r="E59" s="66"/>
      <c r="F59" s="66"/>
      <c r="G59" s="66"/>
      <c r="H59" s="66"/>
      <c r="I59" s="66"/>
      <c r="J59" s="66"/>
      <c r="K59" s="66"/>
      <c r="L59" s="66"/>
      <c r="M59" s="66"/>
      <c r="N59" s="66"/>
      <c r="O59" s="66"/>
    </row>
    <row r="60" spans="1:18" s="31" customFormat="1" ht="29.25" customHeight="1" x14ac:dyDescent="0.25">
      <c r="B60" s="149" t="s">
        <v>58</v>
      </c>
      <c r="C60" s="151" t="s">
        <v>85</v>
      </c>
      <c r="D60" s="153" t="s">
        <v>86</v>
      </c>
      <c r="E60" s="154"/>
      <c r="F60" s="154"/>
      <c r="G60" s="154"/>
      <c r="H60" s="154"/>
      <c r="I60" s="154"/>
      <c r="J60" s="154"/>
      <c r="K60" s="155"/>
      <c r="L60" s="66"/>
      <c r="M60" s="66"/>
      <c r="N60" s="66"/>
      <c r="O60" s="66"/>
    </row>
    <row r="61" spans="1:18" ht="29.25" customHeight="1" thickBot="1" x14ac:dyDescent="0.3">
      <c r="B61" s="150"/>
      <c r="C61" s="152"/>
      <c r="D61" s="71">
        <v>2025</v>
      </c>
      <c r="E61" s="71">
        <v>2026</v>
      </c>
      <c r="F61" s="71">
        <v>2027</v>
      </c>
      <c r="G61" s="71">
        <v>2028</v>
      </c>
      <c r="H61" s="71">
        <v>2029</v>
      </c>
      <c r="I61" s="71">
        <v>2030</v>
      </c>
      <c r="J61" s="71">
        <v>2031</v>
      </c>
      <c r="K61" s="72">
        <v>2032</v>
      </c>
      <c r="L61" s="66"/>
      <c r="M61" s="66"/>
      <c r="N61" s="66"/>
      <c r="O61" s="66"/>
    </row>
    <row r="62" spans="1:18" ht="26.25" thickTop="1" x14ac:dyDescent="0.25">
      <c r="B62" s="73" t="s">
        <v>87</v>
      </c>
      <c r="C62" s="74">
        <v>100</v>
      </c>
      <c r="D62" s="74">
        <v>8</v>
      </c>
      <c r="E62" s="74">
        <v>8</v>
      </c>
      <c r="F62" s="74">
        <v>6</v>
      </c>
      <c r="G62" s="74">
        <v>4</v>
      </c>
      <c r="H62" s="74">
        <v>4</v>
      </c>
      <c r="I62" s="74">
        <v>2</v>
      </c>
      <c r="J62" s="74">
        <v>2</v>
      </c>
      <c r="K62" s="75">
        <v>0</v>
      </c>
      <c r="L62" s="66"/>
      <c r="M62" s="66"/>
      <c r="N62" s="66"/>
      <c r="O62" s="66"/>
    </row>
    <row r="63" spans="1:18" s="31" customFormat="1" ht="39" thickBot="1" x14ac:dyDescent="0.3">
      <c r="B63" s="76" t="s">
        <v>88</v>
      </c>
      <c r="C63" s="77">
        <v>80</v>
      </c>
      <c r="D63" s="77">
        <v>2</v>
      </c>
      <c r="E63" s="77">
        <v>2</v>
      </c>
      <c r="F63" s="77">
        <v>4</v>
      </c>
      <c r="G63" s="77">
        <v>6</v>
      </c>
      <c r="H63" s="77">
        <v>6</v>
      </c>
      <c r="I63" s="77">
        <v>8</v>
      </c>
      <c r="J63" s="77">
        <v>8</v>
      </c>
      <c r="K63" s="78">
        <v>10</v>
      </c>
      <c r="L63" s="66"/>
      <c r="M63" s="66"/>
      <c r="N63" s="66"/>
      <c r="O63" s="66"/>
    </row>
    <row r="64" spans="1:18" s="31" customFormat="1" ht="20.25" customHeight="1" thickBot="1" x14ac:dyDescent="0.3">
      <c r="B64" s="70"/>
      <c r="C64" s="58"/>
      <c r="D64" s="58"/>
      <c r="E64" s="66"/>
      <c r="F64" s="66"/>
      <c r="G64" s="66"/>
      <c r="H64" s="66"/>
      <c r="I64" s="66"/>
      <c r="J64" s="66"/>
      <c r="K64" s="66"/>
      <c r="L64" s="66"/>
      <c r="M64" s="66"/>
      <c r="N64" s="66"/>
      <c r="O64" s="66"/>
    </row>
    <row r="65" spans="2:15" s="31" customFormat="1" ht="20.25" customHeight="1" x14ac:dyDescent="0.25">
      <c r="B65" s="156" t="s">
        <v>89</v>
      </c>
      <c r="C65" s="153" t="s">
        <v>86</v>
      </c>
      <c r="D65" s="158"/>
      <c r="E65" s="158"/>
      <c r="F65" s="158"/>
      <c r="G65" s="158"/>
      <c r="H65" s="158"/>
      <c r="I65" s="158"/>
      <c r="J65" s="159"/>
      <c r="K65" s="66"/>
      <c r="L65" s="66"/>
      <c r="M65" s="66"/>
      <c r="N65" s="66"/>
      <c r="O65" s="66"/>
    </row>
    <row r="66" spans="2:15" s="31" customFormat="1" ht="13.5" thickBot="1" x14ac:dyDescent="0.3">
      <c r="B66" s="157"/>
      <c r="C66" s="71">
        <v>2025</v>
      </c>
      <c r="D66" s="71">
        <v>2026</v>
      </c>
      <c r="E66" s="71">
        <v>2027</v>
      </c>
      <c r="F66" s="71">
        <v>2028</v>
      </c>
      <c r="G66" s="71">
        <v>2029</v>
      </c>
      <c r="H66" s="71">
        <v>2030</v>
      </c>
      <c r="I66" s="71">
        <v>2031</v>
      </c>
      <c r="J66" s="72">
        <v>2032</v>
      </c>
      <c r="K66" s="66"/>
      <c r="L66" s="66"/>
      <c r="M66" s="66"/>
      <c r="N66" s="66"/>
      <c r="O66" s="66"/>
    </row>
    <row r="67" spans="2:15" s="31" customFormat="1" ht="16.5" thickTop="1" x14ac:dyDescent="0.25">
      <c r="B67" s="79" t="s">
        <v>90</v>
      </c>
      <c r="C67" s="80">
        <f>($C$62*D62+$C$63*D63)*$C$15</f>
        <v>2573.7600000000002</v>
      </c>
      <c r="D67" s="80">
        <f t="shared" ref="D67:J67" si="0">($C$62*E62+$C$63*E63)*$C$15</f>
        <v>2573.7600000000002</v>
      </c>
      <c r="E67" s="80">
        <f t="shared" si="0"/>
        <v>2466.52</v>
      </c>
      <c r="F67" s="80">
        <f t="shared" si="0"/>
        <v>2359.2800000000002</v>
      </c>
      <c r="G67" s="80">
        <f t="shared" si="0"/>
        <v>2359.2800000000002</v>
      </c>
      <c r="H67" s="80">
        <f t="shared" si="0"/>
        <v>2252.04</v>
      </c>
      <c r="I67" s="80">
        <f t="shared" si="0"/>
        <v>2252.04</v>
      </c>
      <c r="J67" s="81">
        <f t="shared" si="0"/>
        <v>2144.8000000000002</v>
      </c>
      <c r="K67" s="66"/>
      <c r="L67" s="66"/>
      <c r="M67" s="66"/>
      <c r="N67" s="66"/>
      <c r="O67" s="66"/>
    </row>
    <row r="68" spans="2:15" ht="15.75" x14ac:dyDescent="0.25">
      <c r="B68" s="82" t="s">
        <v>91</v>
      </c>
      <c r="C68" s="83">
        <f>($C$62*D62+$C$63*D63)*$C$16</f>
        <v>7.4880000000000002E-2</v>
      </c>
      <c r="D68" s="83">
        <f t="shared" ref="D68:J68" si="1">($C$62*E62+$C$63*E63)*$C$16</f>
        <v>7.4880000000000002E-2</v>
      </c>
      <c r="E68" s="83">
        <f t="shared" si="1"/>
        <v>7.1760000000000004E-2</v>
      </c>
      <c r="F68" s="83">
        <f t="shared" si="1"/>
        <v>6.8639999999999993E-2</v>
      </c>
      <c r="G68" s="83">
        <f t="shared" si="1"/>
        <v>6.8639999999999993E-2</v>
      </c>
      <c r="H68" s="83">
        <f t="shared" si="1"/>
        <v>6.5519999999999995E-2</v>
      </c>
      <c r="I68" s="83">
        <f t="shared" si="1"/>
        <v>6.5519999999999995E-2</v>
      </c>
      <c r="J68" s="84">
        <f t="shared" si="1"/>
        <v>6.2399999999999997E-2</v>
      </c>
      <c r="K68" s="66"/>
      <c r="L68" s="66"/>
      <c r="M68" s="66"/>
      <c r="N68" s="66"/>
      <c r="O68" s="66"/>
    </row>
    <row r="69" spans="2:15" ht="15.75" x14ac:dyDescent="0.25">
      <c r="B69" s="82" t="s">
        <v>92</v>
      </c>
      <c r="C69" s="83">
        <f>($C$62*D62+$C$63*D63)*$C$17</f>
        <v>1.9200000000000002E-2</v>
      </c>
      <c r="D69" s="83">
        <f t="shared" ref="D69:J69" si="2">($C$62*E62+$C$63*E63)*$C$17</f>
        <v>1.9200000000000002E-2</v>
      </c>
      <c r="E69" s="83">
        <f t="shared" si="2"/>
        <v>1.8400000000000003E-2</v>
      </c>
      <c r="F69" s="83">
        <f t="shared" si="2"/>
        <v>1.7600000000000001E-2</v>
      </c>
      <c r="G69" s="83">
        <f t="shared" si="2"/>
        <v>1.7600000000000001E-2</v>
      </c>
      <c r="H69" s="83">
        <f t="shared" si="2"/>
        <v>1.6800000000000002E-2</v>
      </c>
      <c r="I69" s="83">
        <f t="shared" si="2"/>
        <v>1.6800000000000002E-2</v>
      </c>
      <c r="J69" s="84">
        <f t="shared" si="2"/>
        <v>1.6E-2</v>
      </c>
      <c r="K69" s="66"/>
      <c r="L69" s="66"/>
      <c r="M69" s="66"/>
      <c r="N69" s="66"/>
      <c r="O69" s="66"/>
    </row>
    <row r="70" spans="2:15" ht="16.5" thickBot="1" x14ac:dyDescent="0.3">
      <c r="B70" s="85" t="s">
        <v>67</v>
      </c>
      <c r="C70" s="86">
        <f>C67+C68*$C$7+C69*$C$8</f>
        <v>2580.9446400000006</v>
      </c>
      <c r="D70" s="86">
        <f t="shared" ref="D70:J70" si="3">D67+D68*$C$7+D69*$C$8</f>
        <v>2580.9446400000006</v>
      </c>
      <c r="E70" s="86">
        <f t="shared" si="3"/>
        <v>2473.4052800000004</v>
      </c>
      <c r="F70" s="86">
        <f t="shared" si="3"/>
        <v>2365.8659200000002</v>
      </c>
      <c r="G70" s="86">
        <f t="shared" si="3"/>
        <v>2365.8659200000002</v>
      </c>
      <c r="H70" s="86">
        <f t="shared" si="3"/>
        <v>2258.32656</v>
      </c>
      <c r="I70" s="86">
        <f t="shared" si="3"/>
        <v>2258.32656</v>
      </c>
      <c r="J70" s="87">
        <f t="shared" si="3"/>
        <v>2150.7871999999998</v>
      </c>
      <c r="K70" s="66"/>
      <c r="L70" s="66"/>
      <c r="M70" s="66"/>
      <c r="N70" s="66"/>
      <c r="O70" s="66"/>
    </row>
    <row r="71" spans="2:15" x14ac:dyDescent="0.25">
      <c r="B71" s="69"/>
      <c r="C71" s="66"/>
      <c r="D71" s="66"/>
      <c r="E71" s="66"/>
      <c r="F71" s="66"/>
      <c r="G71" s="66"/>
      <c r="H71" s="66"/>
      <c r="I71" s="66"/>
      <c r="J71" s="66"/>
      <c r="K71" s="66"/>
      <c r="L71" s="66"/>
      <c r="M71" s="66"/>
      <c r="N71" s="66"/>
      <c r="O71" s="66"/>
    </row>
    <row r="72" spans="2:15" s="31" customFormat="1" x14ac:dyDescent="0.25">
      <c r="B72" s="69" t="s">
        <v>93</v>
      </c>
      <c r="C72" s="69"/>
      <c r="D72" s="69"/>
      <c r="E72" s="66"/>
      <c r="F72" s="66"/>
      <c r="G72" s="66"/>
      <c r="H72" s="66"/>
      <c r="I72" s="66"/>
      <c r="J72" s="66"/>
      <c r="K72" s="66"/>
      <c r="L72" s="66"/>
      <c r="M72" s="66"/>
      <c r="N72" s="66"/>
      <c r="O72" s="66"/>
    </row>
    <row r="73" spans="2:15" ht="11.25" customHeight="1" x14ac:dyDescent="0.25">
      <c r="B73" s="88" t="s">
        <v>70</v>
      </c>
      <c r="C73" s="66"/>
      <c r="D73" s="66"/>
      <c r="E73" s="66"/>
      <c r="F73" s="66"/>
      <c r="G73" s="66"/>
      <c r="H73" s="66"/>
      <c r="I73" s="66"/>
      <c r="J73" s="66"/>
      <c r="K73" s="66"/>
      <c r="L73" s="66"/>
      <c r="M73" s="66"/>
      <c r="N73" s="66"/>
      <c r="O73" s="66"/>
    </row>
    <row r="74" spans="2:15" ht="11.25" customHeight="1" x14ac:dyDescent="0.25">
      <c r="B74" s="88"/>
      <c r="C74" s="66"/>
      <c r="D74" s="66"/>
      <c r="E74" s="66"/>
      <c r="F74" s="66"/>
      <c r="G74" s="66"/>
      <c r="H74" s="66"/>
      <c r="I74" s="66"/>
      <c r="J74" s="66"/>
      <c r="K74" s="66"/>
      <c r="L74" s="66"/>
      <c r="M74" s="66"/>
      <c r="N74" s="66"/>
      <c r="O74" s="66"/>
    </row>
    <row r="75" spans="2:15" s="31" customFormat="1" ht="11.25" customHeight="1" x14ac:dyDescent="0.25">
      <c r="B75" s="69" t="s">
        <v>94</v>
      </c>
      <c r="C75" s="69"/>
      <c r="D75" s="69"/>
      <c r="E75" s="66"/>
      <c r="F75" s="66"/>
      <c r="G75" s="66"/>
      <c r="H75" s="66"/>
      <c r="I75" s="66"/>
      <c r="J75" s="66"/>
      <c r="K75" s="66"/>
      <c r="L75" s="66"/>
      <c r="M75" s="66"/>
      <c r="N75" s="66"/>
      <c r="O75" s="66"/>
    </row>
    <row r="76" spans="2:15" x14ac:dyDescent="0.25">
      <c r="B76" s="88" t="s">
        <v>70</v>
      </c>
    </row>
    <row r="77" spans="2:15" x14ac:dyDescent="0.25">
      <c r="B77" s="88"/>
    </row>
    <row r="78" spans="2:15" s="31" customFormat="1" x14ac:dyDescent="0.25">
      <c r="B78" s="41" t="s">
        <v>95</v>
      </c>
      <c r="C78" s="41"/>
      <c r="D78" s="41"/>
    </row>
    <row r="79" spans="2:15" x14ac:dyDescent="0.25">
      <c r="B79" s="88" t="s">
        <v>70</v>
      </c>
    </row>
  </sheetData>
  <mergeCells count="41">
    <mergeCell ref="J54:O54"/>
    <mergeCell ref="J55:O55"/>
    <mergeCell ref="J56:O56"/>
    <mergeCell ref="E14:H14"/>
    <mergeCell ref="E20:H20"/>
    <mergeCell ref="E19:H19"/>
    <mergeCell ref="E18:H18"/>
    <mergeCell ref="E17:H17"/>
    <mergeCell ref="E16:H16"/>
    <mergeCell ref="E15:H15"/>
    <mergeCell ref="C23:H23"/>
    <mergeCell ref="C24:H24"/>
    <mergeCell ref="C25:H25"/>
    <mergeCell ref="C26:H26"/>
    <mergeCell ref="C27:H27"/>
    <mergeCell ref="B60:B61"/>
    <mergeCell ref="C60:C61"/>
    <mergeCell ref="D60:K60"/>
    <mergeCell ref="B65:B66"/>
    <mergeCell ref="C65:J65"/>
    <mergeCell ref="P56:R56"/>
    <mergeCell ref="B2:J2"/>
    <mergeCell ref="I27:K27"/>
    <mergeCell ref="I26:K26"/>
    <mergeCell ref="I25:K25"/>
    <mergeCell ref="I24:K24"/>
    <mergeCell ref="I23:K23"/>
    <mergeCell ref="C51:H51"/>
    <mergeCell ref="C52:H52"/>
    <mergeCell ref="C53:H53"/>
    <mergeCell ref="C54:H54"/>
    <mergeCell ref="C55:H55"/>
    <mergeCell ref="C56:H56"/>
    <mergeCell ref="J51:O51"/>
    <mergeCell ref="J52:O52"/>
    <mergeCell ref="J53:O53"/>
    <mergeCell ref="P51:R51"/>
    <mergeCell ref="P52:R52"/>
    <mergeCell ref="P53:R53"/>
    <mergeCell ref="P54:R54"/>
    <mergeCell ref="P55:R55"/>
  </mergeCells>
  <phoneticPr fontId="20" type="noConversion"/>
  <dataValidations count="1">
    <dataValidation type="list" allowBlank="1" showInputMessage="1" showErrorMessage="1" sqref="I52:I53" xr:uid="{513F2A67-6D31-466E-8FAB-D73C989CE9E3}">
      <formula1>"YES, NO"</formula1>
    </dataValidation>
  </dataValidations>
  <pageMargins left="0.7" right="0.7" top="0.75" bottom="0.75" header="0.3" footer="0.3"/>
  <pageSetup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B9034-D75B-4D51-9105-D82ABB0CB10F}">
  <dimension ref="A1:AX35"/>
  <sheetViews>
    <sheetView workbookViewId="0">
      <selection activeCell="A35" sqref="A35"/>
    </sheetView>
  </sheetViews>
  <sheetFormatPr defaultColWidth="8.85546875" defaultRowHeight="15" x14ac:dyDescent="0.25"/>
  <cols>
    <col min="1" max="1" width="27.42578125" customWidth="1"/>
    <col min="2" max="2" width="24.42578125" customWidth="1"/>
    <col min="3" max="3" width="15.42578125" customWidth="1"/>
    <col min="4" max="4" width="16.28515625" customWidth="1"/>
  </cols>
  <sheetData>
    <row r="1" spans="1:50" x14ac:dyDescent="0.25">
      <c r="A1" t="s">
        <v>119</v>
      </c>
      <c r="B1" t="s">
        <v>120</v>
      </c>
    </row>
    <row r="2" spans="1:50" s="4" customFormat="1" ht="30" x14ac:dyDescent="0.25">
      <c r="A2" s="4" t="s">
        <v>121</v>
      </c>
      <c r="B2" s="4" t="s">
        <v>122</v>
      </c>
      <c r="C2" s="4" t="s">
        <v>123</v>
      </c>
      <c r="D2" s="4" t="s">
        <v>124</v>
      </c>
      <c r="E2" s="4">
        <v>2005</v>
      </c>
      <c r="F2" s="4">
        <v>2006</v>
      </c>
      <c r="G2" s="4">
        <v>2007</v>
      </c>
      <c r="H2" s="4">
        <v>2008</v>
      </c>
      <c r="I2" s="4">
        <v>2009</v>
      </c>
      <c r="J2" s="4">
        <v>2010</v>
      </c>
      <c r="K2" s="4">
        <v>2011</v>
      </c>
      <c r="L2" s="4">
        <v>2012</v>
      </c>
      <c r="M2" s="4">
        <v>2013</v>
      </c>
      <c r="N2" s="4">
        <v>2014</v>
      </c>
      <c r="O2" s="4">
        <v>2015</v>
      </c>
      <c r="P2" s="4">
        <v>2016</v>
      </c>
      <c r="Q2" s="4">
        <v>2017</v>
      </c>
      <c r="R2" s="4">
        <v>2018</v>
      </c>
      <c r="S2" s="4">
        <v>2019</v>
      </c>
      <c r="T2" s="4">
        <v>2020</v>
      </c>
      <c r="U2" s="4">
        <v>2021</v>
      </c>
      <c r="V2" s="4">
        <v>2022</v>
      </c>
      <c r="W2" s="4">
        <v>2023</v>
      </c>
      <c r="X2" s="4">
        <v>2024</v>
      </c>
      <c r="Y2" s="4">
        <v>2025</v>
      </c>
      <c r="Z2" s="4">
        <v>2026</v>
      </c>
      <c r="AA2" s="4">
        <v>2027</v>
      </c>
      <c r="AB2" s="4">
        <v>2028</v>
      </c>
      <c r="AC2" s="4">
        <v>2029</v>
      </c>
      <c r="AD2" s="4">
        <v>2030</v>
      </c>
      <c r="AE2" s="4">
        <v>2031</v>
      </c>
      <c r="AF2" s="4">
        <v>2032</v>
      </c>
      <c r="AG2" s="4">
        <v>2033</v>
      </c>
      <c r="AH2" s="4">
        <v>2034</v>
      </c>
      <c r="AI2" s="4">
        <v>2035</v>
      </c>
      <c r="AJ2" s="4">
        <v>2036</v>
      </c>
      <c r="AK2" s="4">
        <v>2037</v>
      </c>
      <c r="AL2" s="4">
        <v>2038</v>
      </c>
      <c r="AM2" s="4">
        <v>2039</v>
      </c>
      <c r="AN2" s="4">
        <v>2040</v>
      </c>
      <c r="AO2" s="4">
        <v>2041</v>
      </c>
      <c r="AP2" s="4">
        <v>2042</v>
      </c>
      <c r="AQ2" s="4">
        <v>2043</v>
      </c>
      <c r="AR2" s="4">
        <v>2044</v>
      </c>
      <c r="AS2" s="4">
        <v>2045</v>
      </c>
      <c r="AT2" s="4">
        <v>2046</v>
      </c>
      <c r="AU2" s="4">
        <v>2047</v>
      </c>
      <c r="AV2" s="4">
        <v>2048</v>
      </c>
      <c r="AW2" s="4">
        <v>2049</v>
      </c>
      <c r="AX2" s="4">
        <v>2050</v>
      </c>
    </row>
    <row r="3" spans="1:50" x14ac:dyDescent="0.25">
      <c r="A3" t="s">
        <v>125</v>
      </c>
      <c r="B3" t="s">
        <v>125</v>
      </c>
      <c r="C3" t="s">
        <v>126</v>
      </c>
      <c r="D3" t="s">
        <v>127</v>
      </c>
      <c r="E3">
        <v>958.7</v>
      </c>
      <c r="F3">
        <v>991.3</v>
      </c>
      <c r="G3">
        <v>925.2</v>
      </c>
      <c r="H3">
        <v>916.8</v>
      </c>
      <c r="I3">
        <v>822.5</v>
      </c>
      <c r="J3">
        <v>843.4</v>
      </c>
      <c r="K3">
        <v>794.1</v>
      </c>
      <c r="L3">
        <v>754.5</v>
      </c>
      <c r="M3">
        <v>785.7</v>
      </c>
      <c r="N3">
        <v>789.4</v>
      </c>
      <c r="O3">
        <v>744.9</v>
      </c>
      <c r="P3">
        <v>768.4</v>
      </c>
      <c r="Q3">
        <v>765.3</v>
      </c>
      <c r="R3">
        <v>604.29999999999995</v>
      </c>
      <c r="S3">
        <v>568.6</v>
      </c>
      <c r="T3">
        <v>530.20000000000005</v>
      </c>
      <c r="U3">
        <v>458.3</v>
      </c>
      <c r="V3">
        <v>381.9</v>
      </c>
      <c r="W3">
        <v>303.89999999999998</v>
      </c>
      <c r="X3">
        <v>301.39999999999998</v>
      </c>
      <c r="Y3">
        <v>270.60000000000002</v>
      </c>
      <c r="Z3">
        <v>235.7</v>
      </c>
      <c r="AA3">
        <v>209.5</v>
      </c>
      <c r="AB3">
        <v>173.1</v>
      </c>
      <c r="AC3">
        <v>167.1</v>
      </c>
      <c r="AD3">
        <v>174.1</v>
      </c>
      <c r="AE3">
        <v>171.7</v>
      </c>
      <c r="AF3">
        <v>164.5</v>
      </c>
      <c r="AG3">
        <v>158.5</v>
      </c>
      <c r="AH3">
        <v>154.6</v>
      </c>
      <c r="AI3">
        <v>152.19999999999999</v>
      </c>
      <c r="AJ3">
        <v>147</v>
      </c>
      <c r="AK3">
        <v>143.5</v>
      </c>
      <c r="AL3">
        <v>142.9</v>
      </c>
      <c r="AM3">
        <v>137.1</v>
      </c>
      <c r="AN3">
        <v>124.5</v>
      </c>
      <c r="AO3">
        <v>117.9</v>
      </c>
      <c r="AP3">
        <v>115.3</v>
      </c>
      <c r="AQ3">
        <v>112.4</v>
      </c>
      <c r="AR3">
        <v>110.5</v>
      </c>
      <c r="AS3">
        <v>108.5</v>
      </c>
      <c r="AT3">
        <v>106.9</v>
      </c>
      <c r="AU3">
        <v>105.5</v>
      </c>
      <c r="AV3">
        <v>104.4</v>
      </c>
      <c r="AW3">
        <v>102.9</v>
      </c>
      <c r="AX3">
        <v>103.1</v>
      </c>
    </row>
    <row r="4" spans="1:50" x14ac:dyDescent="0.25">
      <c r="A4" t="s">
        <v>128</v>
      </c>
      <c r="B4" t="s">
        <v>129</v>
      </c>
      <c r="C4" t="s">
        <v>126</v>
      </c>
      <c r="D4" t="s">
        <v>127</v>
      </c>
      <c r="E4">
        <v>20.7</v>
      </c>
      <c r="F4">
        <v>20</v>
      </c>
      <c r="G4">
        <v>17</v>
      </c>
      <c r="H4">
        <v>25.3</v>
      </c>
      <c r="I4">
        <v>20.9</v>
      </c>
      <c r="J4">
        <v>21.6</v>
      </c>
      <c r="K4">
        <v>9.4</v>
      </c>
      <c r="L4">
        <v>10.1</v>
      </c>
      <c r="M4">
        <v>10.6</v>
      </c>
      <c r="N4">
        <v>6.9</v>
      </c>
      <c r="O4">
        <v>4.5999999999999996</v>
      </c>
      <c r="P4">
        <v>2.9</v>
      </c>
      <c r="Q4">
        <v>2</v>
      </c>
      <c r="R4">
        <v>5.4</v>
      </c>
      <c r="S4">
        <v>11.6</v>
      </c>
      <c r="T4">
        <v>5.3</v>
      </c>
      <c r="U4">
        <v>8.1999999999999993</v>
      </c>
      <c r="V4">
        <v>5.7</v>
      </c>
      <c r="W4">
        <v>5.2</v>
      </c>
      <c r="X4">
        <v>5.5</v>
      </c>
      <c r="Y4">
        <v>5.3</v>
      </c>
      <c r="Z4">
        <v>4.4000000000000004</v>
      </c>
      <c r="AA4">
        <v>4.4000000000000004</v>
      </c>
      <c r="AB4">
        <v>2.9</v>
      </c>
      <c r="AC4">
        <v>1.7</v>
      </c>
      <c r="AD4">
        <v>1.6</v>
      </c>
      <c r="AE4">
        <v>1.6</v>
      </c>
      <c r="AF4">
        <v>1.5</v>
      </c>
      <c r="AG4">
        <v>1.4</v>
      </c>
      <c r="AH4">
        <v>1.4</v>
      </c>
      <c r="AI4">
        <v>1.3</v>
      </c>
      <c r="AJ4">
        <v>0.9</v>
      </c>
      <c r="AK4">
        <v>0.9</v>
      </c>
      <c r="AL4">
        <v>0.7</v>
      </c>
      <c r="AM4">
        <v>0.7</v>
      </c>
      <c r="AN4">
        <v>0.2</v>
      </c>
      <c r="AO4">
        <v>0.2</v>
      </c>
      <c r="AP4">
        <v>0.1</v>
      </c>
      <c r="AQ4">
        <v>0.1</v>
      </c>
      <c r="AR4">
        <v>0.1</v>
      </c>
      <c r="AS4">
        <v>0.1</v>
      </c>
      <c r="AT4">
        <v>0.1</v>
      </c>
      <c r="AU4">
        <v>0.1</v>
      </c>
      <c r="AV4">
        <v>0.1</v>
      </c>
      <c r="AW4">
        <v>0.1</v>
      </c>
      <c r="AX4">
        <v>0.1</v>
      </c>
    </row>
    <row r="5" spans="1:50" x14ac:dyDescent="0.25">
      <c r="A5" t="s">
        <v>130</v>
      </c>
      <c r="B5" t="s">
        <v>130</v>
      </c>
      <c r="C5" t="s">
        <v>126</v>
      </c>
      <c r="D5" t="s">
        <v>127</v>
      </c>
      <c r="E5">
        <v>19.399999999999999</v>
      </c>
      <c r="F5">
        <v>24</v>
      </c>
      <c r="G5">
        <v>26.7</v>
      </c>
      <c r="H5">
        <v>21</v>
      </c>
      <c r="I5">
        <v>9.6</v>
      </c>
      <c r="J5">
        <v>4.5</v>
      </c>
      <c r="K5">
        <v>5.8</v>
      </c>
      <c r="L5">
        <v>5.4</v>
      </c>
      <c r="M5">
        <v>5.4</v>
      </c>
      <c r="N5">
        <v>5.6</v>
      </c>
      <c r="O5">
        <v>5.6</v>
      </c>
      <c r="P5">
        <v>3.2</v>
      </c>
      <c r="Q5">
        <v>3.1</v>
      </c>
      <c r="R5">
        <v>1.8</v>
      </c>
      <c r="S5">
        <v>1.8</v>
      </c>
      <c r="T5">
        <v>1.9</v>
      </c>
      <c r="U5">
        <v>2.6</v>
      </c>
      <c r="V5">
        <v>2.1</v>
      </c>
      <c r="W5">
        <v>1.8</v>
      </c>
      <c r="X5">
        <v>1.1000000000000001</v>
      </c>
      <c r="Y5">
        <v>0.2</v>
      </c>
      <c r="Z5">
        <v>0.7</v>
      </c>
      <c r="AA5">
        <v>0.7</v>
      </c>
      <c r="AB5">
        <v>0.7</v>
      </c>
      <c r="AC5">
        <v>0.7</v>
      </c>
      <c r="AD5">
        <v>0.7</v>
      </c>
      <c r="AE5">
        <v>0.7</v>
      </c>
      <c r="AF5">
        <v>0.7</v>
      </c>
      <c r="AG5">
        <v>0.7</v>
      </c>
      <c r="AH5">
        <v>0.7</v>
      </c>
      <c r="AI5">
        <v>0.7</v>
      </c>
      <c r="AJ5">
        <v>0.7</v>
      </c>
      <c r="AK5">
        <v>0.7</v>
      </c>
      <c r="AL5">
        <v>0.7</v>
      </c>
      <c r="AM5">
        <v>0.7</v>
      </c>
      <c r="AN5">
        <v>0.6</v>
      </c>
      <c r="AO5">
        <v>0.6</v>
      </c>
      <c r="AP5">
        <v>0.6</v>
      </c>
      <c r="AQ5">
        <v>0.6</v>
      </c>
      <c r="AR5">
        <v>0.6</v>
      </c>
      <c r="AS5">
        <v>0.6</v>
      </c>
      <c r="AT5">
        <v>0.6</v>
      </c>
      <c r="AU5">
        <v>0.6</v>
      </c>
      <c r="AV5">
        <v>0.6</v>
      </c>
      <c r="AW5">
        <v>0.6</v>
      </c>
      <c r="AX5">
        <v>0.6</v>
      </c>
    </row>
    <row r="6" spans="1:50" x14ac:dyDescent="0.25">
      <c r="A6" t="s">
        <v>131</v>
      </c>
      <c r="B6" t="s">
        <v>132</v>
      </c>
      <c r="C6" t="s">
        <v>126</v>
      </c>
      <c r="D6" t="s">
        <v>127</v>
      </c>
      <c r="E6">
        <v>613</v>
      </c>
      <c r="F6">
        <v>595.4</v>
      </c>
      <c r="G6">
        <v>539</v>
      </c>
      <c r="H6">
        <v>546.9</v>
      </c>
      <c r="I6">
        <v>549.6</v>
      </c>
      <c r="J6">
        <v>379.4</v>
      </c>
      <c r="K6">
        <v>333.2</v>
      </c>
      <c r="L6">
        <v>281.39999999999998</v>
      </c>
      <c r="M6">
        <v>236.6</v>
      </c>
      <c r="N6">
        <v>264.7</v>
      </c>
      <c r="O6">
        <v>259.39999999999998</v>
      </c>
      <c r="P6">
        <v>333.3</v>
      </c>
      <c r="Q6">
        <v>261.10000000000002</v>
      </c>
      <c r="R6">
        <v>281.60000000000002</v>
      </c>
      <c r="S6">
        <v>263</v>
      </c>
      <c r="T6">
        <v>182.5</v>
      </c>
      <c r="U6">
        <v>264.5</v>
      </c>
      <c r="V6">
        <v>291</v>
      </c>
      <c r="W6">
        <v>297.7</v>
      </c>
      <c r="X6">
        <v>294</v>
      </c>
      <c r="Y6">
        <v>321.3</v>
      </c>
      <c r="Z6">
        <v>319.89999999999998</v>
      </c>
      <c r="AA6">
        <v>279.3</v>
      </c>
      <c r="AB6">
        <v>267.10000000000002</v>
      </c>
      <c r="AC6">
        <v>243</v>
      </c>
      <c r="AD6">
        <v>36.5</v>
      </c>
      <c r="AE6">
        <v>41.5</v>
      </c>
      <c r="AF6">
        <v>38.799999999999997</v>
      </c>
      <c r="AG6">
        <v>38.1</v>
      </c>
      <c r="AH6">
        <v>37.799999999999997</v>
      </c>
      <c r="AI6">
        <v>38</v>
      </c>
      <c r="AJ6">
        <v>40.9</v>
      </c>
      <c r="AK6">
        <v>51.6</v>
      </c>
      <c r="AL6">
        <v>58.6</v>
      </c>
      <c r="AM6">
        <v>17.8</v>
      </c>
      <c r="AN6">
        <v>17.8</v>
      </c>
      <c r="AO6">
        <v>3.1</v>
      </c>
      <c r="AP6">
        <v>0.2</v>
      </c>
      <c r="AQ6">
        <v>0.2</v>
      </c>
      <c r="AR6">
        <v>0.1</v>
      </c>
      <c r="AS6">
        <v>0.1</v>
      </c>
      <c r="AT6">
        <v>0.5</v>
      </c>
      <c r="AU6">
        <v>0.3</v>
      </c>
      <c r="AV6">
        <v>0.2</v>
      </c>
      <c r="AW6">
        <v>0.2</v>
      </c>
      <c r="AX6">
        <v>0.2</v>
      </c>
    </row>
    <row r="7" spans="1:50" x14ac:dyDescent="0.25">
      <c r="A7" t="s">
        <v>133</v>
      </c>
      <c r="B7" t="s">
        <v>134</v>
      </c>
      <c r="C7" t="s">
        <v>126</v>
      </c>
      <c r="D7" t="s">
        <v>127</v>
      </c>
      <c r="E7">
        <v>85.8</v>
      </c>
      <c r="F7">
        <v>64.8</v>
      </c>
      <c r="G7">
        <v>106.4</v>
      </c>
      <c r="H7">
        <v>90.3</v>
      </c>
      <c r="I7">
        <v>89.7</v>
      </c>
      <c r="J7">
        <v>76.599999999999994</v>
      </c>
      <c r="K7">
        <v>81.7</v>
      </c>
      <c r="L7">
        <v>79.3</v>
      </c>
      <c r="M7">
        <v>86</v>
      </c>
      <c r="N7">
        <v>119.8</v>
      </c>
      <c r="O7">
        <v>148.30000000000001</v>
      </c>
      <c r="P7">
        <v>151.80000000000001</v>
      </c>
      <c r="Q7">
        <v>145.1</v>
      </c>
      <c r="R7">
        <v>105.9</v>
      </c>
      <c r="S7">
        <v>104.7</v>
      </c>
      <c r="T7">
        <v>90.3</v>
      </c>
      <c r="U7">
        <v>74.2</v>
      </c>
      <c r="V7">
        <v>81.400000000000006</v>
      </c>
      <c r="W7">
        <v>7.7</v>
      </c>
      <c r="X7">
        <v>14</v>
      </c>
      <c r="Y7">
        <v>34.1</v>
      </c>
      <c r="Z7">
        <v>25.9</v>
      </c>
      <c r="AA7">
        <v>16.2</v>
      </c>
      <c r="AB7">
        <v>9.1</v>
      </c>
      <c r="AC7">
        <v>14.6</v>
      </c>
      <c r="AD7">
        <v>4</v>
      </c>
      <c r="AE7">
        <v>3.9</v>
      </c>
      <c r="AF7">
        <v>3.7</v>
      </c>
      <c r="AG7">
        <v>3.6</v>
      </c>
      <c r="AH7">
        <v>3.7</v>
      </c>
      <c r="AI7">
        <v>3.7</v>
      </c>
      <c r="AJ7">
        <v>3.8</v>
      </c>
      <c r="AK7">
        <v>3.9</v>
      </c>
      <c r="AL7">
        <v>3.7</v>
      </c>
      <c r="AM7">
        <v>3.8</v>
      </c>
      <c r="AN7">
        <v>3.8</v>
      </c>
      <c r="AO7">
        <v>3.9</v>
      </c>
      <c r="AP7">
        <v>3.4</v>
      </c>
      <c r="AQ7">
        <v>3.5</v>
      </c>
      <c r="AR7">
        <v>3.5</v>
      </c>
      <c r="AS7">
        <v>3.5</v>
      </c>
      <c r="AT7">
        <v>3.5</v>
      </c>
      <c r="AU7">
        <v>3.5</v>
      </c>
      <c r="AV7">
        <v>3.5</v>
      </c>
      <c r="AW7">
        <v>3.5</v>
      </c>
      <c r="AX7">
        <v>3.5</v>
      </c>
    </row>
    <row r="8" spans="1:50" x14ac:dyDescent="0.25">
      <c r="A8" t="s">
        <v>135</v>
      </c>
      <c r="B8" t="s">
        <v>136</v>
      </c>
      <c r="C8" t="s">
        <v>126</v>
      </c>
      <c r="D8" t="s">
        <v>127</v>
      </c>
      <c r="E8">
        <v>303.60000000000002</v>
      </c>
      <c r="F8">
        <v>275.39999999999998</v>
      </c>
      <c r="G8">
        <v>304.7</v>
      </c>
      <c r="H8">
        <v>263.2</v>
      </c>
      <c r="I8">
        <v>205.1</v>
      </c>
      <c r="J8">
        <v>236.3</v>
      </c>
      <c r="K8">
        <v>226.1</v>
      </c>
      <c r="L8">
        <v>115.4</v>
      </c>
      <c r="M8">
        <v>190.2</v>
      </c>
      <c r="N8">
        <v>241.7</v>
      </c>
      <c r="O8">
        <v>352.2</v>
      </c>
      <c r="P8">
        <v>196.2</v>
      </c>
      <c r="Q8">
        <v>189.8</v>
      </c>
      <c r="R8">
        <v>202.7</v>
      </c>
      <c r="S8">
        <v>186.1</v>
      </c>
      <c r="T8">
        <v>191.8</v>
      </c>
      <c r="U8">
        <v>192.6</v>
      </c>
      <c r="V8">
        <v>215.5</v>
      </c>
      <c r="W8">
        <v>234.9</v>
      </c>
      <c r="X8">
        <v>174.9</v>
      </c>
      <c r="Y8">
        <v>28.7</v>
      </c>
      <c r="Z8">
        <v>5.4</v>
      </c>
      <c r="AA8">
        <v>10.3</v>
      </c>
      <c r="AB8">
        <v>3.8</v>
      </c>
      <c r="AC8">
        <v>3.1</v>
      </c>
      <c r="AD8">
        <v>2.5</v>
      </c>
      <c r="AE8">
        <v>0</v>
      </c>
      <c r="AF8">
        <v>0</v>
      </c>
      <c r="AG8">
        <v>0.2</v>
      </c>
      <c r="AH8">
        <v>1.5</v>
      </c>
      <c r="AI8">
        <v>0</v>
      </c>
      <c r="AJ8">
        <v>0</v>
      </c>
      <c r="AK8">
        <v>0</v>
      </c>
      <c r="AL8">
        <v>0</v>
      </c>
      <c r="AM8">
        <v>0</v>
      </c>
      <c r="AN8">
        <v>0</v>
      </c>
      <c r="AO8">
        <v>0</v>
      </c>
      <c r="AP8">
        <v>0</v>
      </c>
      <c r="AQ8">
        <v>0</v>
      </c>
      <c r="AR8">
        <v>0</v>
      </c>
      <c r="AS8">
        <v>0</v>
      </c>
      <c r="AT8">
        <v>0</v>
      </c>
      <c r="AU8">
        <v>0</v>
      </c>
      <c r="AV8">
        <v>0</v>
      </c>
      <c r="AW8">
        <v>0</v>
      </c>
      <c r="AX8">
        <v>0</v>
      </c>
    </row>
    <row r="9" spans="1:50" x14ac:dyDescent="0.25">
      <c r="A9" t="s">
        <v>137</v>
      </c>
      <c r="B9" t="s">
        <v>138</v>
      </c>
      <c r="C9" t="s">
        <v>126</v>
      </c>
      <c r="D9" t="s">
        <v>127</v>
      </c>
      <c r="E9">
        <v>927.2</v>
      </c>
      <c r="F9">
        <v>974.9</v>
      </c>
      <c r="G9">
        <v>979</v>
      </c>
      <c r="H9">
        <v>803.5</v>
      </c>
      <c r="I9">
        <v>817.8</v>
      </c>
      <c r="J9">
        <v>741.4</v>
      </c>
      <c r="K9">
        <v>743</v>
      </c>
      <c r="L9">
        <v>726.4</v>
      </c>
      <c r="M9">
        <v>713.3</v>
      </c>
      <c r="N9">
        <v>689.9</v>
      </c>
      <c r="O9">
        <v>643.5</v>
      </c>
      <c r="P9">
        <v>656.2</v>
      </c>
      <c r="Q9">
        <v>651.20000000000005</v>
      </c>
      <c r="R9">
        <v>684.4</v>
      </c>
      <c r="S9">
        <v>645.1</v>
      </c>
      <c r="T9">
        <v>619.29999999999995</v>
      </c>
      <c r="U9">
        <v>582.9</v>
      </c>
      <c r="V9">
        <v>542.4</v>
      </c>
      <c r="W9">
        <v>658.1</v>
      </c>
      <c r="X9">
        <v>605.4</v>
      </c>
      <c r="Y9">
        <v>534.5</v>
      </c>
      <c r="Z9">
        <v>485.5</v>
      </c>
      <c r="AA9">
        <v>471.8</v>
      </c>
      <c r="AB9">
        <v>460</v>
      </c>
      <c r="AC9">
        <v>311.3</v>
      </c>
      <c r="AD9">
        <v>101.1</v>
      </c>
      <c r="AE9">
        <v>119.5</v>
      </c>
      <c r="AF9">
        <v>120.9</v>
      </c>
      <c r="AG9">
        <v>112.6</v>
      </c>
      <c r="AH9">
        <v>106.6</v>
      </c>
      <c r="AI9">
        <v>100.3</v>
      </c>
      <c r="AJ9">
        <v>96.8</v>
      </c>
      <c r="AK9">
        <v>94.2</v>
      </c>
      <c r="AL9">
        <v>91.4</v>
      </c>
      <c r="AM9">
        <v>89.3</v>
      </c>
      <c r="AN9">
        <v>87.3</v>
      </c>
      <c r="AO9">
        <v>85.5</v>
      </c>
      <c r="AP9">
        <v>83.8</v>
      </c>
      <c r="AQ9">
        <v>81.8</v>
      </c>
      <c r="AR9">
        <v>107.6</v>
      </c>
      <c r="AS9">
        <v>112.7</v>
      </c>
      <c r="AT9">
        <v>117.3</v>
      </c>
      <c r="AU9">
        <v>110.4</v>
      </c>
      <c r="AV9">
        <v>103.8</v>
      </c>
      <c r="AW9">
        <v>97.6</v>
      </c>
      <c r="AX9">
        <v>92.7</v>
      </c>
    </row>
    <row r="10" spans="1:50" x14ac:dyDescent="0.25">
      <c r="A10" t="s">
        <v>139</v>
      </c>
      <c r="B10" t="s">
        <v>139</v>
      </c>
      <c r="C10" t="s">
        <v>126</v>
      </c>
      <c r="D10" t="s">
        <v>127</v>
      </c>
      <c r="E10">
        <v>606</v>
      </c>
      <c r="F10">
        <v>507.6</v>
      </c>
      <c r="G10">
        <v>510.1</v>
      </c>
      <c r="H10">
        <v>539</v>
      </c>
      <c r="I10">
        <v>566.79999999999995</v>
      </c>
      <c r="J10">
        <v>566.79999999999995</v>
      </c>
      <c r="K10">
        <v>482.4</v>
      </c>
      <c r="L10">
        <v>484.2</v>
      </c>
      <c r="M10">
        <v>453.9</v>
      </c>
      <c r="N10">
        <v>567.5</v>
      </c>
      <c r="O10">
        <v>481.8</v>
      </c>
      <c r="P10">
        <v>607.5</v>
      </c>
      <c r="Q10">
        <v>574.79999999999995</v>
      </c>
      <c r="R10">
        <v>675.3</v>
      </c>
      <c r="S10">
        <v>673.3</v>
      </c>
      <c r="T10">
        <v>616.20000000000005</v>
      </c>
      <c r="U10">
        <v>639.79999999999995</v>
      </c>
      <c r="V10">
        <v>628.20000000000005</v>
      </c>
      <c r="W10">
        <v>788.4</v>
      </c>
      <c r="X10">
        <v>724.4</v>
      </c>
      <c r="Y10">
        <v>541.1</v>
      </c>
      <c r="Z10">
        <v>512.70000000000005</v>
      </c>
      <c r="AA10">
        <v>502.6</v>
      </c>
      <c r="AB10">
        <v>501.2</v>
      </c>
      <c r="AC10">
        <v>505.6</v>
      </c>
      <c r="AD10">
        <v>519.5</v>
      </c>
      <c r="AE10">
        <v>516.79999999999995</v>
      </c>
      <c r="AF10">
        <v>466</v>
      </c>
      <c r="AG10">
        <v>414.5</v>
      </c>
      <c r="AH10">
        <v>419.5</v>
      </c>
      <c r="AI10">
        <v>431.7</v>
      </c>
      <c r="AJ10">
        <v>382.5</v>
      </c>
      <c r="AK10">
        <v>395.1</v>
      </c>
      <c r="AL10">
        <v>401.6</v>
      </c>
      <c r="AM10">
        <v>413.4</v>
      </c>
      <c r="AN10">
        <v>425.8</v>
      </c>
      <c r="AO10">
        <v>385.2</v>
      </c>
      <c r="AP10">
        <v>389.6</v>
      </c>
      <c r="AQ10">
        <v>400.9</v>
      </c>
      <c r="AR10">
        <v>364.8</v>
      </c>
      <c r="AS10">
        <v>329.1</v>
      </c>
      <c r="AT10">
        <v>334.8</v>
      </c>
      <c r="AU10">
        <v>301.60000000000002</v>
      </c>
      <c r="AV10">
        <v>268.5</v>
      </c>
      <c r="AW10">
        <v>280.8</v>
      </c>
      <c r="AX10">
        <v>256.8</v>
      </c>
    </row>
    <row r="11" spans="1:50" x14ac:dyDescent="0.25">
      <c r="A11" t="s">
        <v>140</v>
      </c>
      <c r="B11" t="s">
        <v>140</v>
      </c>
      <c r="C11" t="s">
        <v>126</v>
      </c>
      <c r="D11" t="s">
        <v>127</v>
      </c>
      <c r="E11">
        <v>224.3</v>
      </c>
      <c r="F11">
        <v>206</v>
      </c>
      <c r="G11">
        <v>228.7</v>
      </c>
      <c r="H11">
        <v>189</v>
      </c>
      <c r="I11">
        <v>112.2</v>
      </c>
      <c r="J11">
        <v>143.4</v>
      </c>
      <c r="K11">
        <v>91.2</v>
      </c>
      <c r="L11">
        <v>90.9</v>
      </c>
      <c r="M11">
        <v>67.3</v>
      </c>
      <c r="N11">
        <v>40</v>
      </c>
      <c r="O11">
        <v>42.1</v>
      </c>
      <c r="P11">
        <v>36</v>
      </c>
      <c r="Q11">
        <v>16.399999999999999</v>
      </c>
      <c r="R11">
        <v>25.5</v>
      </c>
      <c r="S11">
        <v>24.8</v>
      </c>
      <c r="T11">
        <v>24.2</v>
      </c>
      <c r="U11">
        <v>26.3</v>
      </c>
      <c r="V11">
        <v>30.2</v>
      </c>
      <c r="W11">
        <v>23.9</v>
      </c>
      <c r="X11">
        <v>55.4</v>
      </c>
      <c r="Y11">
        <v>64.900000000000006</v>
      </c>
      <c r="Z11">
        <v>73.8</v>
      </c>
      <c r="AA11">
        <v>76.099999999999994</v>
      </c>
      <c r="AB11">
        <v>59.6</v>
      </c>
      <c r="AC11">
        <v>52</v>
      </c>
      <c r="AD11">
        <v>50.7</v>
      </c>
      <c r="AE11">
        <v>37.799999999999997</v>
      </c>
      <c r="AF11">
        <v>45.1</v>
      </c>
      <c r="AG11">
        <v>46.5</v>
      </c>
      <c r="AH11">
        <v>70.900000000000006</v>
      </c>
      <c r="AI11">
        <v>61.9</v>
      </c>
      <c r="AJ11">
        <v>47.7</v>
      </c>
      <c r="AK11">
        <v>29</v>
      </c>
      <c r="AL11">
        <v>22.6</v>
      </c>
      <c r="AM11">
        <v>21.3</v>
      </c>
      <c r="AN11">
        <v>21.4</v>
      </c>
      <c r="AO11">
        <v>21.4</v>
      </c>
      <c r="AP11">
        <v>21</v>
      </c>
      <c r="AQ11">
        <v>19.5</v>
      </c>
      <c r="AR11">
        <v>18.2</v>
      </c>
      <c r="AS11">
        <v>15.5</v>
      </c>
      <c r="AT11">
        <v>15.1</v>
      </c>
      <c r="AU11">
        <v>15</v>
      </c>
      <c r="AV11">
        <v>15</v>
      </c>
      <c r="AW11">
        <v>15.3</v>
      </c>
      <c r="AX11">
        <v>9.5</v>
      </c>
    </row>
    <row r="12" spans="1:50" x14ac:dyDescent="0.25">
      <c r="A12" t="s">
        <v>141</v>
      </c>
      <c r="B12" t="s">
        <v>142</v>
      </c>
      <c r="C12" t="s">
        <v>126</v>
      </c>
      <c r="D12" t="s">
        <v>127</v>
      </c>
      <c r="E12">
        <v>5</v>
      </c>
      <c r="F12">
        <v>8.4</v>
      </c>
      <c r="G12">
        <v>4.8</v>
      </c>
      <c r="H12">
        <v>4</v>
      </c>
      <c r="I12">
        <v>5.3</v>
      </c>
      <c r="J12">
        <v>1.6</v>
      </c>
      <c r="K12">
        <v>1.1000000000000001</v>
      </c>
      <c r="L12">
        <v>9</v>
      </c>
      <c r="M12">
        <v>3.2</v>
      </c>
      <c r="N12">
        <v>3.4</v>
      </c>
      <c r="O12">
        <v>11.3</v>
      </c>
      <c r="P12">
        <v>3.5</v>
      </c>
      <c r="Q12">
        <v>6.5</v>
      </c>
      <c r="R12">
        <v>2.1</v>
      </c>
      <c r="S12">
        <v>0.8</v>
      </c>
      <c r="T12">
        <v>0.2</v>
      </c>
      <c r="U12">
        <v>1.4</v>
      </c>
      <c r="V12">
        <v>0.8</v>
      </c>
      <c r="W12">
        <v>0.8</v>
      </c>
      <c r="X12">
        <v>0.8</v>
      </c>
      <c r="Y12">
        <v>0.8</v>
      </c>
      <c r="Z12">
        <v>0.8</v>
      </c>
      <c r="AA12">
        <v>0.8</v>
      </c>
      <c r="AB12">
        <v>0.8</v>
      </c>
      <c r="AC12">
        <v>0.7</v>
      </c>
      <c r="AD12">
        <v>0.7</v>
      </c>
      <c r="AE12">
        <v>0.7</v>
      </c>
      <c r="AF12">
        <v>0.7</v>
      </c>
      <c r="AG12">
        <v>0.7</v>
      </c>
      <c r="AH12">
        <v>0.7</v>
      </c>
      <c r="AI12">
        <v>0.7</v>
      </c>
      <c r="AJ12">
        <v>0.7</v>
      </c>
      <c r="AK12">
        <v>0.6</v>
      </c>
      <c r="AL12">
        <v>0.6</v>
      </c>
      <c r="AM12">
        <v>0.6</v>
      </c>
      <c r="AN12">
        <v>0.6</v>
      </c>
      <c r="AO12">
        <v>0.6</v>
      </c>
      <c r="AP12">
        <v>0.6</v>
      </c>
      <c r="AQ12">
        <v>0.6</v>
      </c>
      <c r="AR12">
        <v>0.6</v>
      </c>
      <c r="AS12">
        <v>0.6</v>
      </c>
      <c r="AT12">
        <v>0.6</v>
      </c>
      <c r="AU12">
        <v>0.6</v>
      </c>
      <c r="AV12">
        <v>0.6</v>
      </c>
      <c r="AW12">
        <v>0.6</v>
      </c>
      <c r="AX12">
        <v>0.5</v>
      </c>
    </row>
    <row r="13" spans="1:50" x14ac:dyDescent="0.25">
      <c r="A13" t="s">
        <v>143</v>
      </c>
      <c r="B13" t="s">
        <v>144</v>
      </c>
      <c r="C13" t="s">
        <v>126</v>
      </c>
      <c r="D13" t="s">
        <v>127</v>
      </c>
      <c r="E13">
        <v>3.2</v>
      </c>
      <c r="F13">
        <v>5.0999999999999996</v>
      </c>
      <c r="G13">
        <v>8.6999999999999993</v>
      </c>
      <c r="H13">
        <v>2.5</v>
      </c>
      <c r="I13">
        <v>3.5</v>
      </c>
      <c r="J13">
        <v>2.4</v>
      </c>
      <c r="K13">
        <v>2.7</v>
      </c>
      <c r="L13">
        <v>2.5</v>
      </c>
      <c r="M13">
        <v>1.4</v>
      </c>
      <c r="N13">
        <v>1.5</v>
      </c>
      <c r="O13">
        <v>1.3</v>
      </c>
      <c r="P13">
        <v>1.5</v>
      </c>
      <c r="Q13">
        <v>1.4</v>
      </c>
      <c r="R13">
        <v>1.4</v>
      </c>
      <c r="S13">
        <v>1.5</v>
      </c>
      <c r="T13">
        <v>1.8</v>
      </c>
      <c r="U13">
        <v>1.5</v>
      </c>
      <c r="V13">
        <v>1.3</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row>
    <row r="14" spans="1:50" x14ac:dyDescent="0.25">
      <c r="A14" t="s">
        <v>145</v>
      </c>
      <c r="B14" t="s">
        <v>145</v>
      </c>
      <c r="C14" t="s">
        <v>126</v>
      </c>
      <c r="D14" t="s">
        <v>127</v>
      </c>
      <c r="E14">
        <v>860.6</v>
      </c>
      <c r="F14">
        <v>813.3</v>
      </c>
      <c r="G14">
        <v>803.3</v>
      </c>
      <c r="H14">
        <v>769.7</v>
      </c>
      <c r="I14">
        <v>872</v>
      </c>
      <c r="J14">
        <v>846.4</v>
      </c>
      <c r="K14">
        <v>797.5</v>
      </c>
      <c r="L14">
        <v>807.8</v>
      </c>
      <c r="M14">
        <v>685.3</v>
      </c>
      <c r="N14">
        <v>700.2</v>
      </c>
      <c r="O14">
        <v>736.8</v>
      </c>
      <c r="P14">
        <v>721.4</v>
      </c>
      <c r="Q14">
        <v>703.2</v>
      </c>
      <c r="R14">
        <v>720.6</v>
      </c>
      <c r="S14">
        <v>698.6</v>
      </c>
      <c r="T14">
        <v>615.70000000000005</v>
      </c>
      <c r="U14">
        <v>692.9</v>
      </c>
      <c r="V14">
        <v>648.20000000000005</v>
      </c>
      <c r="W14">
        <v>543</v>
      </c>
      <c r="X14">
        <v>561.4</v>
      </c>
      <c r="Y14">
        <v>516.6</v>
      </c>
      <c r="Z14">
        <v>499.9</v>
      </c>
      <c r="AA14">
        <v>476.7</v>
      </c>
      <c r="AB14">
        <v>347.3</v>
      </c>
      <c r="AC14">
        <v>314.5</v>
      </c>
      <c r="AD14">
        <v>114</v>
      </c>
      <c r="AE14">
        <v>116.5</v>
      </c>
      <c r="AF14">
        <v>116.2</v>
      </c>
      <c r="AG14">
        <v>108.9</v>
      </c>
      <c r="AH14">
        <v>99.7</v>
      </c>
      <c r="AI14">
        <v>82.9</v>
      </c>
      <c r="AJ14">
        <v>76.3</v>
      </c>
      <c r="AK14">
        <v>72.7</v>
      </c>
      <c r="AL14">
        <v>68.599999999999994</v>
      </c>
      <c r="AM14">
        <v>80.5</v>
      </c>
      <c r="AN14">
        <v>76.900000000000006</v>
      </c>
      <c r="AO14">
        <v>73.400000000000006</v>
      </c>
      <c r="AP14">
        <v>60.3</v>
      </c>
      <c r="AQ14">
        <v>50.5</v>
      </c>
      <c r="AR14">
        <v>42.9</v>
      </c>
      <c r="AS14">
        <v>38.6</v>
      </c>
      <c r="AT14">
        <v>34.1</v>
      </c>
      <c r="AU14">
        <v>31.8</v>
      </c>
      <c r="AV14">
        <v>29.1</v>
      </c>
      <c r="AW14">
        <v>27.2</v>
      </c>
      <c r="AX14">
        <v>26.1</v>
      </c>
    </row>
    <row r="15" spans="1:50" x14ac:dyDescent="0.25">
      <c r="A15" t="s">
        <v>146</v>
      </c>
      <c r="B15" t="s">
        <v>147</v>
      </c>
      <c r="C15" t="s">
        <v>126</v>
      </c>
      <c r="D15" t="s">
        <v>127</v>
      </c>
      <c r="E15">
        <v>70</v>
      </c>
      <c r="F15">
        <v>53.4</v>
      </c>
      <c r="G15">
        <v>53.2</v>
      </c>
      <c r="H15">
        <v>51.2</v>
      </c>
      <c r="I15">
        <v>44.6</v>
      </c>
      <c r="J15">
        <v>48.6</v>
      </c>
      <c r="K15">
        <v>68.7</v>
      </c>
      <c r="L15">
        <v>42.8</v>
      </c>
      <c r="M15">
        <v>41.4</v>
      </c>
      <c r="N15">
        <v>41.4</v>
      </c>
      <c r="O15">
        <v>44.6</v>
      </c>
      <c r="P15">
        <v>47.1</v>
      </c>
      <c r="Q15">
        <v>53.5</v>
      </c>
      <c r="R15">
        <v>76.2</v>
      </c>
      <c r="S15">
        <v>113.1</v>
      </c>
      <c r="T15">
        <v>111.3</v>
      </c>
      <c r="U15">
        <v>79.3</v>
      </c>
      <c r="V15">
        <v>73.3</v>
      </c>
      <c r="W15">
        <v>120</v>
      </c>
      <c r="X15">
        <v>107.7</v>
      </c>
      <c r="Y15">
        <v>20.100000000000001</v>
      </c>
      <c r="Z15">
        <v>20.7</v>
      </c>
      <c r="AA15">
        <v>25.6</v>
      </c>
      <c r="AB15">
        <v>26.4</v>
      </c>
      <c r="AC15">
        <v>35.5</v>
      </c>
      <c r="AD15">
        <v>26.2</v>
      </c>
      <c r="AE15">
        <v>57.7</v>
      </c>
      <c r="AF15">
        <v>63.2</v>
      </c>
      <c r="AG15">
        <v>64.8</v>
      </c>
      <c r="AH15">
        <v>65.599999999999994</v>
      </c>
      <c r="AI15">
        <v>62.8</v>
      </c>
      <c r="AJ15">
        <v>68.5</v>
      </c>
      <c r="AK15">
        <v>64.5</v>
      </c>
      <c r="AL15">
        <v>63.4</v>
      </c>
      <c r="AM15">
        <v>61.6</v>
      </c>
      <c r="AN15">
        <v>53.9</v>
      </c>
      <c r="AO15">
        <v>32.1</v>
      </c>
      <c r="AP15">
        <v>32</v>
      </c>
      <c r="AQ15">
        <v>31.6</v>
      </c>
      <c r="AR15">
        <v>30.9</v>
      </c>
      <c r="AS15">
        <v>30.2</v>
      </c>
      <c r="AT15">
        <v>30.9</v>
      </c>
      <c r="AU15">
        <v>35.4</v>
      </c>
      <c r="AV15">
        <v>35.1</v>
      </c>
      <c r="AW15">
        <v>35.700000000000003</v>
      </c>
      <c r="AX15">
        <v>36.299999999999997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153</v>
      </c>
    </row>
    <row r="24" spans="1:1" x14ac:dyDescent="0.25">
      <c r="A24"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5" spans="1:1" x14ac:dyDescent="0.25">
      <c r="A35" s="107" t="s">
        <v>170</v>
      </c>
    </row>
  </sheetData>
  <hyperlinks>
    <hyperlink ref="A35" r:id="rId1" xr:uid="{83A29762-B47F-4EB2-8C21-D0E2D433EE3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C63D-13A3-4444-BF3A-BE359097615F}">
  <dimension ref="B3:B20"/>
  <sheetViews>
    <sheetView workbookViewId="0">
      <selection activeCell="B4" sqref="B4:B20"/>
    </sheetView>
  </sheetViews>
  <sheetFormatPr defaultColWidth="8.85546875" defaultRowHeight="15" x14ac:dyDescent="0.25"/>
  <cols>
    <col min="2" max="2" width="39.42578125" customWidth="1"/>
  </cols>
  <sheetData>
    <row r="3" spans="2:2" x14ac:dyDescent="0.25">
      <c r="B3" s="10" t="s">
        <v>96</v>
      </c>
    </row>
    <row r="4" spans="2:2" x14ac:dyDescent="0.25">
      <c r="B4" s="11" t="s">
        <v>97</v>
      </c>
    </row>
    <row r="5" spans="2:2" x14ac:dyDescent="0.25">
      <c r="B5" s="11" t="s">
        <v>98</v>
      </c>
    </row>
    <row r="6" spans="2:2" x14ac:dyDescent="0.25">
      <c r="B6" s="11" t="s">
        <v>99</v>
      </c>
    </row>
    <row r="7" spans="2:2" x14ac:dyDescent="0.25">
      <c r="B7" s="11" t="s">
        <v>100</v>
      </c>
    </row>
    <row r="8" spans="2:2" x14ac:dyDescent="0.25">
      <c r="B8" s="11" t="s">
        <v>101</v>
      </c>
    </row>
    <row r="9" spans="2:2" x14ac:dyDescent="0.25">
      <c r="B9" s="11" t="s">
        <v>102</v>
      </c>
    </row>
    <row r="10" spans="2:2" x14ac:dyDescent="0.25">
      <c r="B10" s="11" t="s">
        <v>103</v>
      </c>
    </row>
    <row r="11" spans="2:2" x14ac:dyDescent="0.25">
      <c r="B11" s="11" t="s">
        <v>104</v>
      </c>
    </row>
    <row r="12" spans="2:2" x14ac:dyDescent="0.25">
      <c r="B12" s="11" t="s">
        <v>105</v>
      </c>
    </row>
    <row r="13" spans="2:2" x14ac:dyDescent="0.25">
      <c r="B13" s="11" t="s">
        <v>106</v>
      </c>
    </row>
    <row r="14" spans="2:2" x14ac:dyDescent="0.25">
      <c r="B14" s="11" t="s">
        <v>107</v>
      </c>
    </row>
    <row r="15" spans="2:2" x14ac:dyDescent="0.25">
      <c r="B15" s="11" t="s">
        <v>108</v>
      </c>
    </row>
    <row r="16" spans="2:2" x14ac:dyDescent="0.25">
      <c r="B16" s="11" t="s">
        <v>109</v>
      </c>
    </row>
    <row r="17" spans="2:2" x14ac:dyDescent="0.25">
      <c r="B17" s="11" t="s">
        <v>110</v>
      </c>
    </row>
    <row r="18" spans="2:2" x14ac:dyDescent="0.25">
      <c r="B18" s="11" t="s">
        <v>111</v>
      </c>
    </row>
    <row r="19" spans="2:2" x14ac:dyDescent="0.25">
      <c r="B19" s="11" t="s">
        <v>112</v>
      </c>
    </row>
    <row r="20" spans="2:2" x14ac:dyDescent="0.25">
      <c r="B20" s="12"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03cc29-8a19-4f1a-ad41-934d9bb9a36f" xsi:nil="true"/>
    <lcf76f155ced4ddcb4097134ff3c332f xmlns="55cc81ef-53ba-401c-bcfe-351ec4f8480f">
      <Terms xmlns="http://schemas.microsoft.com/office/infopath/2007/PartnerControls"/>
    </lcf76f155ced4ddcb4097134ff3c332f>
    <_Flow_SignoffStatus xmlns="55cc81ef-53ba-401c-bcfe-351ec4f8480f" xsi:nil="true"/>
    <Review_x0020_Status xmlns="55cc81ef-53ba-401c-bcfe-351ec4f8480f">Not Reviewed</Review_x0020_Status>
    <ReviewedStatus xmlns="55cc81ef-53ba-401c-bcfe-351ec4f8480f" xsi:nil="true"/>
    <SharedWithUsers xmlns="9603cc29-8a19-4f1a-ad41-934d9bb9a36f">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1BE4AC45FFDF40817797AA4437CA4A" ma:contentTypeVersion="23" ma:contentTypeDescription="Create a new document." ma:contentTypeScope="" ma:versionID="0d4600af79e9a98d1cfeebd073456113">
  <xsd:schema xmlns:xsd="http://www.w3.org/2001/XMLSchema" xmlns:xs="http://www.w3.org/2001/XMLSchema" xmlns:p="http://schemas.microsoft.com/office/2006/metadata/properties" xmlns:ns2="55cc81ef-53ba-401c-bcfe-351ec4f8480f" xmlns:ns3="9603cc29-8a19-4f1a-ad41-934d9bb9a36f" targetNamespace="http://schemas.microsoft.com/office/2006/metadata/properties" ma:root="true" ma:fieldsID="426135beef0ad48691f1ca2f7c6b0afe" ns2:_="" ns3:_="">
    <xsd:import namespace="55cc81ef-53ba-401c-bcfe-351ec4f8480f"/>
    <xsd:import namespace="9603cc29-8a19-4f1a-ad41-934d9bb9a36f"/>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OCR"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ReviewedStatus" minOccurs="0"/>
                <xsd:element ref="ns2:Review_x0020_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cc81ef-53ba-401c-bcfe-351ec4f84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672a58-b4e3-4964-865a-e3a6b86a41a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eviewedStatus" ma:index="27" nillable="true" ma:displayName="Reviewed Status" ma:format="Dropdown" ma:internalName="ReviewedStatus">
      <xsd:simpleType>
        <xsd:restriction base="dms:Choice">
          <xsd:enumeration value="Yes"/>
          <xsd:enumeration value="No"/>
          <xsd:enumeration value="Not Reviewed"/>
        </xsd:restriction>
      </xsd:simpleType>
    </xsd:element>
    <xsd:element name="Review_x0020_Status" ma:index="28" nillable="true" ma:displayName="Review Status" ma:default="Not Reviewed" ma:format="Dropdown" ma:internalName="Review_x0020_Status">
      <xsd:simpleType>
        <xsd:restriction base="dms:Choice">
          <xsd:enumeration value="Reviewed"/>
          <xsd:enumeration value="In Progress"/>
          <xsd:enumeration value="Not Reviewed"/>
          <xsd:enumeration value="2nd Review Required"/>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03cc29-8a19-4f1a-ad41-934d9bb9a36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4041410-6e3e-44c1-b55b-307b4f5243cf}" ma:internalName="TaxCatchAll" ma:showField="CatchAllData" ma:web="9603cc29-8a19-4f1a-ad41-934d9bb9a3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43F3FC-9970-4DE9-A5C9-B3342B995761}">
  <ds:schemaRefs>
    <ds:schemaRef ds:uri="http://schemas.microsoft.com/office/2006/documentManagement/types"/>
    <ds:schemaRef ds:uri="http://purl.org/dc/terms/"/>
    <ds:schemaRef ds:uri="55cc81ef-53ba-401c-bcfe-351ec4f8480f"/>
    <ds:schemaRef ds:uri="http://www.w3.org/XML/1998/namespac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9603cc29-8a19-4f1a-ad41-934d9bb9a36f"/>
    <ds:schemaRef ds:uri="http://purl.org/dc/dcmitype/"/>
  </ds:schemaRefs>
</ds:datastoreItem>
</file>

<file path=customXml/itemProps2.xml><?xml version="1.0" encoding="utf-8"?>
<ds:datastoreItem xmlns:ds="http://schemas.openxmlformats.org/officeDocument/2006/customXml" ds:itemID="{87B16798-D987-4E9B-AF69-4CA7DC504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cc81ef-53ba-401c-bcfe-351ec4f8480f"/>
    <ds:schemaRef ds:uri="9603cc29-8a19-4f1a-ad41-934d9bb9a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D91591-3C2D-4C84-BCCB-374AF711DC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A.1 Project ER</vt:lpstr>
      <vt:lpstr>Table A.2 Market ER</vt:lpstr>
      <vt:lpstr>Ex. Calculation Template</vt:lpstr>
      <vt:lpstr>Electricity-grid-intensities-in</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Chen</dc:creator>
  <cp:keywords/>
  <dc:description/>
  <cp:lastModifiedBy>Jennifer Chen</cp:lastModifiedBy>
  <cp:revision/>
  <dcterms:created xsi:type="dcterms:W3CDTF">2022-07-14T16:16:22Z</dcterms:created>
  <dcterms:modified xsi:type="dcterms:W3CDTF">2025-10-08T20:37:06Z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0x0101007E1BE4AC45FFDF40817797AA4437CA4A</vt:lpwstr>
  </property>
  <property fmtid="{D5CDD505-2E9C-101B-9397-08002B2CF9AE}" pid="3" name="MediaServiceImageTags">
    <vt:lpwstr/>
  </property>
  <property fmtid="{D5CDD505-2E9C-101B-9397-08002B2CF9AE}" pid="4" name="Order">
    <vt:r8>2869500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